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цедуры\Процедуры закупок 2019 г\Услуги_работы\4190334_1_Модернизация турбогенератора ТГВ-200МУ3 энергоблока №3\"/>
    </mc:Choice>
  </mc:AlternateContent>
  <bookViews>
    <workbookView xWindow="-345" yWindow="-195" windowWidth="24300" windowHeight="12045"/>
  </bookViews>
  <sheets>
    <sheet name="Смета филиала" sheetId="2" r:id="rId1"/>
  </sheets>
  <externalReferences>
    <externalReference r:id="rId2"/>
    <externalReference r:id="rId3"/>
  </externalReferences>
  <definedNames>
    <definedName name="_5" localSheetId="0">[1]акт!#REF!</definedName>
    <definedName name="_5">[2]акт!#REF!</definedName>
    <definedName name="Cell1">#REF!</definedName>
    <definedName name="Cell10_1">#REF!</definedName>
    <definedName name="Cell10_2">#REF!</definedName>
    <definedName name="Cell12">#REF!</definedName>
    <definedName name="Cell13">#REF!</definedName>
    <definedName name="Cell14">#REF!</definedName>
    <definedName name="Cell15">#REF!</definedName>
    <definedName name="Cell16">#REF!</definedName>
    <definedName name="Cell17">#REF!</definedName>
    <definedName name="Cell18">#REF!</definedName>
    <definedName name="Cell19">#REF!</definedName>
    <definedName name="Cell2">#REF!</definedName>
    <definedName name="Cell20">#REF!</definedName>
    <definedName name="Cell21">#REF!</definedName>
    <definedName name="Cell22">#REF!</definedName>
    <definedName name="Cell23">#REF!</definedName>
    <definedName name="Cell24">#REF!</definedName>
    <definedName name="Cell25">#REF!</definedName>
    <definedName name="Cell26">#REF!</definedName>
    <definedName name="Cell27">#REF!</definedName>
    <definedName name="Cell28">#REF!</definedName>
    <definedName name="Cell29">'Смета филиала'!$B$26</definedName>
    <definedName name="Cell3">#REF!</definedName>
    <definedName name="Cell4">#REF!</definedName>
    <definedName name="Cell5">#REF!</definedName>
    <definedName name="Cell6">#REF!</definedName>
    <definedName name="Cell7">#REF!</definedName>
    <definedName name="Cell8">#REF!</definedName>
    <definedName name="Cell9">#REF!</definedName>
    <definedName name="k_torg">'Смета филиала'!#REF!</definedName>
    <definedName name="k_torg2">#REF!</definedName>
    <definedName name="sum_torg">'Смета филиала'!#REF!</definedName>
    <definedName name="_xlnm.Print_Area" localSheetId="0">'Смета филиала'!$A$16:$L$128</definedName>
  </definedNames>
  <calcPr calcId="152511"/>
</workbook>
</file>

<file path=xl/calcChain.xml><?xml version="1.0" encoding="utf-8"?>
<calcChain xmlns="http://schemas.openxmlformats.org/spreadsheetml/2006/main">
  <c r="I128" i="2" l="1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27" i="2"/>
  <c r="I168" i="2" l="1"/>
  <c r="L47" i="2"/>
  <c r="I47" i="2"/>
  <c r="J7" i="2" l="1"/>
  <c r="I7" i="2"/>
  <c r="L63" i="2"/>
  <c r="L62" i="2"/>
  <c r="L61" i="2"/>
  <c r="I62" i="2"/>
  <c r="I63" i="2"/>
  <c r="I61" i="2"/>
  <c r="L60" i="2"/>
  <c r="I60" i="2"/>
  <c r="I101" i="2" l="1"/>
  <c r="I77" i="2" l="1"/>
  <c r="L77" i="2"/>
  <c r="I78" i="2"/>
  <c r="L78" i="2"/>
  <c r="I43" i="2"/>
  <c r="L43" i="2"/>
  <c r="I44" i="2"/>
  <c r="L44" i="2"/>
  <c r="I45" i="2"/>
  <c r="L45" i="2"/>
  <c r="I32" i="2" l="1"/>
  <c r="I33" i="2"/>
  <c r="I34" i="2"/>
  <c r="I35" i="2"/>
  <c r="I36" i="2"/>
  <c r="I37" i="2"/>
  <c r="I38" i="2"/>
  <c r="I39" i="2"/>
  <c r="I40" i="2"/>
  <c r="I41" i="2"/>
  <c r="I42" i="2"/>
  <c r="I46" i="2"/>
  <c r="I48" i="2"/>
  <c r="I49" i="2"/>
  <c r="I50" i="2"/>
  <c r="I51" i="2"/>
  <c r="I52" i="2"/>
  <c r="I53" i="2"/>
  <c r="I54" i="2"/>
  <c r="I55" i="2"/>
  <c r="I56" i="2"/>
  <c r="I57" i="2"/>
  <c r="I58" i="2"/>
  <c r="I59" i="2"/>
  <c r="I31" i="2"/>
  <c r="I64" i="2" l="1"/>
  <c r="G7" i="2"/>
  <c r="H7" i="2"/>
  <c r="L34" i="2" l="1"/>
  <c r="D7" i="2"/>
  <c r="C7" i="2"/>
  <c r="L70" i="2"/>
  <c r="L71" i="2"/>
  <c r="L72" i="2"/>
  <c r="L73" i="2"/>
  <c r="L74" i="2"/>
  <c r="L75" i="2"/>
  <c r="L76" i="2"/>
  <c r="L79" i="2"/>
  <c r="L80" i="2"/>
  <c r="L81" i="2"/>
  <c r="L82" i="2"/>
  <c r="L83" i="2"/>
  <c r="L84" i="2"/>
  <c r="L85" i="2"/>
  <c r="L86" i="2"/>
  <c r="L87" i="2"/>
  <c r="L69" i="2"/>
  <c r="L32" i="2"/>
  <c r="L33" i="2"/>
  <c r="L35" i="2"/>
  <c r="L36" i="2"/>
  <c r="L37" i="2"/>
  <c r="L38" i="2"/>
  <c r="L39" i="2"/>
  <c r="L40" i="2"/>
  <c r="L41" i="2"/>
  <c r="L42" i="2"/>
  <c r="L46" i="2"/>
  <c r="L48" i="2"/>
  <c r="L49" i="2"/>
  <c r="L50" i="2"/>
  <c r="L51" i="2"/>
  <c r="L52" i="2"/>
  <c r="L53" i="2"/>
  <c r="L54" i="2"/>
  <c r="L55" i="2"/>
  <c r="L56" i="2"/>
  <c r="L57" i="2"/>
  <c r="L58" i="2"/>
  <c r="L59" i="2"/>
  <c r="L31" i="2"/>
  <c r="L64" i="2" l="1"/>
  <c r="L88" i="2"/>
  <c r="I69" i="2"/>
  <c r="I70" i="2"/>
  <c r="I71" i="2"/>
  <c r="I72" i="2"/>
  <c r="I73" i="2"/>
  <c r="I74" i="2"/>
  <c r="I75" i="2"/>
  <c r="I76" i="2"/>
  <c r="I79" i="2"/>
  <c r="I80" i="2"/>
  <c r="I81" i="2"/>
  <c r="I82" i="2"/>
  <c r="I83" i="2"/>
  <c r="I84" i="2"/>
  <c r="I85" i="2"/>
  <c r="I86" i="2"/>
  <c r="I87" i="2"/>
  <c r="L101" i="2" l="1"/>
  <c r="I88" i="2"/>
  <c r="I65" i="2"/>
  <c r="I66" i="2" s="1"/>
  <c r="I67" i="2" s="1"/>
  <c r="I90" i="2" l="1"/>
  <c r="I92" i="2" l="1"/>
  <c r="I103" i="2" l="1"/>
  <c r="I170" i="2"/>
  <c r="F7" i="2"/>
  <c r="E7" i="2" s="1"/>
  <c r="E8" i="2" l="1"/>
  <c r="E9" i="2" s="1"/>
  <c r="E10" i="2" s="1"/>
</calcChain>
</file>

<file path=xl/sharedStrings.xml><?xml version="1.0" encoding="utf-8"?>
<sst xmlns="http://schemas.openxmlformats.org/spreadsheetml/2006/main" count="380" uniqueCount="263">
  <si>
    <t>№ п/п</t>
  </si>
  <si>
    <t>Наименование работ и затрат</t>
  </si>
  <si>
    <t>Коэф.к расценке</t>
  </si>
  <si>
    <t>Ед. изм.</t>
  </si>
  <si>
    <t>Кол-во</t>
  </si>
  <si>
    <t>Обоснование стоимости</t>
  </si>
  <si>
    <t>Стоимость единицы</t>
  </si>
  <si>
    <t>Стоимость всего</t>
  </si>
  <si>
    <t>Код</t>
  </si>
  <si>
    <t>единицы</t>
  </si>
  <si>
    <t>всего</t>
  </si>
  <si>
    <t>Стоимость, руб</t>
  </si>
  <si>
    <t>Средний разряд работ</t>
  </si>
  <si>
    <t>Трудоемкость чел./часы</t>
  </si>
  <si>
    <t>(наименование работ)</t>
  </si>
  <si>
    <t>(наименование объекта)</t>
  </si>
  <si>
    <t>к=</t>
  </si>
  <si>
    <t>Материалы поставщика</t>
  </si>
  <si>
    <t>Наименование материалов</t>
  </si>
  <si>
    <t>Турбогенератор блока, Блок №3, Генератор:  инв.№ - 20280, Турбина паровая К-210-130 блока №3</t>
  </si>
  <si>
    <t>Работы по ТПиР</t>
  </si>
  <si>
    <t>БЦ 05-0115010101</t>
  </si>
  <si>
    <t>Ремонт генератора импульсного тока ГИТ-300</t>
  </si>
  <si>
    <t>1 шт.</t>
  </si>
  <si>
    <t>БЦ 05-0115010201</t>
  </si>
  <si>
    <t>Ремонт индукционного датчика ИТД-300</t>
  </si>
  <si>
    <t>БЦ 05-0110010102</t>
  </si>
  <si>
    <t>Снятие и установка возбудителя типа БТВ-300</t>
  </si>
  <si>
    <t>1 возбудитель</t>
  </si>
  <si>
    <t>БЦ 05-0101020104</t>
  </si>
  <si>
    <t>Устранение неплотностей турбогенератора с проверкой на газоплотность, тип ТВВ-160-2,ТВВ-165-2,ТВВ-200-2А,ТВВ-220-2А,ТГВ-200,ТГВ-200М</t>
  </si>
  <si>
    <t>1 турбогенератор</t>
  </si>
  <si>
    <t>БЦ 05-0107030108</t>
  </si>
  <si>
    <t>Расшиновка и ошиновка вывода со стороны обмотки (со стороны токопровода),турбогенераторы типа ТГВ-200,ТГВ-200М,ТГВ-300,ТВВ-320-2,ТВВ-1200-2,ТЗВ-800-2</t>
  </si>
  <si>
    <t>1 вывод</t>
  </si>
  <si>
    <t>БЦ 05-0102010116</t>
  </si>
  <si>
    <t>БЦ 05-0105030105</t>
  </si>
  <si>
    <t>Снятие и установка щеточно-контактного аппарата,турбогенераторы типа ТВ2-150-2,ТВФ-200-2,ТВВ-160-2,ТВВ-165-2,ТВВ-200-2А,ТВВ-220-2А,ТГВ-200,ТГВ-200М, ТЗФП-220-2</t>
  </si>
  <si>
    <t>1 комплект</t>
  </si>
  <si>
    <t>БЦ 02-0109100102</t>
  </si>
  <si>
    <t>Разборка и сборка маслоуловителя с подгонкой радиальных зазоров, при мощности турбогенератора:свыше 110 до 320 МВт</t>
  </si>
  <si>
    <t>1 маслоуловитель</t>
  </si>
  <si>
    <t>БЦ 05-0104210102</t>
  </si>
  <si>
    <t>Снятие, ремонт и установка лопаток вентилятора,турбогенераторы ТВФ-60-2,ТВ2-100-2,ТВФ-120-2,ТВВ-200-2А,ТГВ-300,ТВФ-63-2,ТВ2-150-2,ТВВ-220-2А,ТВВ-320-2,ТВФ-63-2Е,ТВФ-100-2,ТВВ-160-2,ТГВ-200,ТГВ-500,ТВ-100-2,ТВФ-110-2Е,ТВВ-165-2,ТГВ-200М, ТТК-110-2У3;ТЗФП-63-2</t>
  </si>
  <si>
    <t>1 вентилятор</t>
  </si>
  <si>
    <t>БЦ 05-0102020109</t>
  </si>
  <si>
    <t>Вывод и ввод ротора (транспортировка, установка и снятие рельсового пути и приспособлений. Вывод и ввод ротора с транспортировкой на ремонтную площадку и обратно), турбогенератор типа:ТГВ-500-4, ТФГ(П)-160-2, ТЗФП-220-2</t>
  </si>
  <si>
    <t>1 ротор</t>
  </si>
  <si>
    <t>БЦ 05-0106010107</t>
  </si>
  <si>
    <t>Ремонт газоохладителя (выемка, разборка, чистка, замена уплотняющей резины, сборка, опрессовка и установка),турбогенераторы типа ТВФ-200-2,ТВВ-160-2,ТВВ-165-2,ТВВ-200-2А,ТВВ-220-2А,ТГВ-200,ТГВ-200М, ТЗФП-220-2</t>
  </si>
  <si>
    <t>1 газоохладитель</t>
  </si>
  <si>
    <t>БЦ 05-0103140104</t>
  </si>
  <si>
    <t>Переизолировка головки лобовой части обмотки, турбогенератор типа ТВФ-200-2,ТВВ-160-2,ТВВ-165-2,ТВВ-200-2А,ТВВ-220-2А,ТГВ-200,ТГВ-200М, ТЗФП-220-2; ТГВ-300, ТФГ(П)-160-2</t>
  </si>
  <si>
    <t>1 головка</t>
  </si>
  <si>
    <t>БЦ 05-0103070105</t>
  </si>
  <si>
    <t>1 статор</t>
  </si>
  <si>
    <t>БЦ 05-0103170101</t>
  </si>
  <si>
    <t>Замена петли из стеклобандажной ленты в лобовой части обмотки с термообработкой пропиточного состава, по типам турбогенераторов ТГВ-200; ТГВ-200М; ТГВ-500; ТГВ-500-4</t>
  </si>
  <si>
    <t>1 петля</t>
  </si>
  <si>
    <t>БЦ 05-0103160103</t>
  </si>
  <si>
    <t>Замена шнурового бандажа лобовой части верхнего слоя обмотки с термообработкой пропиточного состава,турбогенератор ТВФ-60-2,ТВФ-63-2,ТВФ-63-2Е,ТВФ-100-2,ТВ2-100-2,ТВ2-150-2,ТВФ-100-2,ТВФ-110-2Е, ТТК-110-2У3; ТВФ-120-2,ТВФ-200-2,ТВВ-160-2,ТВВ-165-2; ТЗФП-220-2, ТФГ(П)-160-2;ТЗФП-63-2</t>
  </si>
  <si>
    <t>1 шнуровой банда</t>
  </si>
  <si>
    <t>БЦ 05-0103500105</t>
  </si>
  <si>
    <t>Наложение на стержень полупроводящего (противокоронного) покрытия,турбогенератор типа ТВВ-200-2, ТВВ-220-2А, ТВФ-200-2, ТВВ-320-2, ТГВ-200, ТГВ-200М, ТГВ-300</t>
  </si>
  <si>
    <t>1 стержень</t>
  </si>
  <si>
    <t>БЦ 05-0120080401</t>
  </si>
  <si>
    <t>Уборка масла в расточке и лобовых частях статора генератора с обезжириванием очищенных поверхностей, мощность турбогенератора: 160-230 МВт</t>
  </si>
  <si>
    <t>1 генератор</t>
  </si>
  <si>
    <t>БЦ 05-0120090101</t>
  </si>
  <si>
    <t>Чистка моющими средствами корпуса генератора, возбудителя, электродвигателя</t>
  </si>
  <si>
    <t>10 м2</t>
  </si>
  <si>
    <t>БЦ 05-0103260101</t>
  </si>
  <si>
    <t>Ремонт поврежденного участка изоляции стержня в пределах лобовых частей, независимо от типа турбогенератора</t>
  </si>
  <si>
    <t>1 участок изоляц</t>
  </si>
  <si>
    <t>БЦ 05-0103620101</t>
  </si>
  <si>
    <t>Удаление дисциллята из обмотки статора,ТВВ-160-2, ТВВ-165-2, ТВВ-200-2А, ТВВ-220-2А</t>
  </si>
  <si>
    <t>БЦ 05-0103380104</t>
  </si>
  <si>
    <t>Промывка лобовых частей моющими жидкостями с естественной сушкой,турбогенератор типа ТВ-100-2,ТВ2-100-2,ТВ2-150-2,ТВФ-200-2,ТВВ-160-2,ТВВ-165-2,ТВВ-200-2А,ТВВ-220-2А,ТГВ-200,ТГВ-200М</t>
  </si>
  <si>
    <t>БЦ 05-0103030107</t>
  </si>
  <si>
    <t>Уплотнение активной стали статора гайками нажимных плит:турбогенератор типа ТВ2-150-2,ТВФ-200-2,ТГВ-200,ТГВ-200М, ТФГ(П)-160-2, ТЗФП-220-2</t>
  </si>
  <si>
    <t>БЦ 05-0103240101</t>
  </si>
  <si>
    <t>Замена водосоединительного шланга (перепускной трубки) с испытанием его на гидравлическую плотность без учета переизолировки головки,турбогенератор типа ТВВ-160-2,ТВВ-220-2А,ТВВ-165-2,ТГВ-200М,ТВВ-200-2А,ТВВ-320-2</t>
  </si>
  <si>
    <t>БЦ 05-0103180102</t>
  </si>
  <si>
    <t>Термообработка формопластичных материалов лобовых частей обмотки статора,ТВ2-150-2,ТВФ-200-2,ТВВ-160-2,ТВВ-165-2,ТВВ-200-2А,ТВВ-220-2А,ТГВ-200,ТГВ-200М, ТЗФП-220-2; ТГВ-300,ТВВ-320-2, ТФГ(П)-160-2</t>
  </si>
  <si>
    <t>1 подготовка тур</t>
  </si>
  <si>
    <t>БЦ 05-0103560101</t>
  </si>
  <si>
    <t>Подготовка турбогенератора к проведению гидравлических испытаний обмоток статора и ротора, турбогенератор типа ТВВ-160-2, ТВВ-200-2, ТВВ-320-2, ТВВ-800-2, ТВВ-1200-2, ТВВ-165-2, ТВВ-200-2А, ТВВ-500-2, ТВВ-1000-2, ТГВ-200М</t>
  </si>
  <si>
    <t>БЦ 05-0103100101</t>
  </si>
  <si>
    <t>Устранение течей системы водяного охлаждения обмотки с испытанием на гидравлическую плотность,турбогенератор типа ТВВ-160-2,ТВВ-165-2,ТВВ-200-2А,ТВВ-220-2А,ТГВ-200М,ТВВ-320-2</t>
  </si>
  <si>
    <t>БЦ 05-0103650201</t>
  </si>
  <si>
    <t>БЦ 02-0109160301</t>
  </si>
  <si>
    <t>1 подшипник</t>
  </si>
  <si>
    <t>БЦ 02-0109160201</t>
  </si>
  <si>
    <t>БЦ 02-0109050101</t>
  </si>
  <si>
    <t>Ремонт без замены (перезаливки) вкладышей без выемки роторов опор РСД-РСД, РСД-РНД, РНД-РНД турбин конденсационных и теплофикационных</t>
  </si>
  <si>
    <t>БЦ 02-0109070204</t>
  </si>
  <si>
    <t>1 опора</t>
  </si>
  <si>
    <t>БЦ 02-0109080102</t>
  </si>
  <si>
    <t>2 опоры</t>
  </si>
  <si>
    <t>БЦ 02-0109080101</t>
  </si>
  <si>
    <t>БЦ 02-0109170101</t>
  </si>
  <si>
    <t>Снятие, очистка, сушка и установка изоляционных прокладок стула подшипника генератора и возбудителя турбин конденсационных, теплофикационных и с противодавлением</t>
  </si>
  <si>
    <t>БЦ 02-0109090102</t>
  </si>
  <si>
    <t>Разборка уплотнения, проверка состояния, геометрические измерения, замена дефектного крепежа и уплотняющих прокладок. Сборка, заполнение формуляров, при мощности турбогенератора:свыше 110 до 320 МВт</t>
  </si>
  <si>
    <t>1 уплотнение</t>
  </si>
  <si>
    <t>БЦ 02-0109090402</t>
  </si>
  <si>
    <t>Изготовление уплотняющих прокладок корпуса уплотнения, при мощности турбогенератора:свыше 110 до 320 МВт</t>
  </si>
  <si>
    <t>БЦ 07-1001010301</t>
  </si>
  <si>
    <t>БЦ 07-1001010201</t>
  </si>
  <si>
    <t>БЦ 07-1001010101</t>
  </si>
  <si>
    <t>БЦ 02-0110020101</t>
  </si>
  <si>
    <t>Устранение коленчатости соединения пары роторов турбоагрегата: кол-во болтов в муфте, шт.: до 12</t>
  </si>
  <si>
    <t>1 соединение</t>
  </si>
  <si>
    <t>БЦ 03-0104010203</t>
  </si>
  <si>
    <t>Снятие задвижек на давление до 6,4 МПа с подвижными тарелками, диаметр условного прохода 80 мм.</t>
  </si>
  <si>
    <t>БЦ 03-0104010204</t>
  </si>
  <si>
    <t>Установка задвижек на давление до 6,4 МПа с подвижными тарелками, диаметр условного прохода 80 мм.</t>
  </si>
  <si>
    <t>БЦ 02-0113010302</t>
  </si>
  <si>
    <t>Ремонт маслосистемы уплотнений генератора турбоагрегата турбин мощностью: свыше 100МВт</t>
  </si>
  <si>
    <t>1 маслосистема</t>
  </si>
  <si>
    <t>БЦ 02-0115070104</t>
  </si>
  <si>
    <t>Балансировка валопровода турбоагрегата на месте, при мощности свыше 100 до 220 МВт</t>
  </si>
  <si>
    <t>1 агрегат</t>
  </si>
  <si>
    <t>Итого</t>
  </si>
  <si>
    <t>Коэффициент к БЦ</t>
  </si>
  <si>
    <t>Стоимость работ:</t>
  </si>
  <si>
    <t xml:space="preserve"> Модернизация  турбогенератора  ТГВ-200МУЗ бл.№3</t>
  </si>
  <si>
    <t>Доплата за вредные условия труда (согласно БЦ)</t>
  </si>
  <si>
    <t>Доплата за вредные условия труда  (согласно БЦ)</t>
  </si>
  <si>
    <t>Работы по калькуляции</t>
  </si>
  <si>
    <t xml:space="preserve">Итого </t>
  </si>
  <si>
    <t>Материалы заказчика</t>
  </si>
  <si>
    <t>Опора БИЛТ.715712.001</t>
  </si>
  <si>
    <t>8ТХ.043.008</t>
  </si>
  <si>
    <t>шт.</t>
  </si>
  <si>
    <t>Опора БИЛТ.714632.001</t>
  </si>
  <si>
    <t>8ТХ.043.009</t>
  </si>
  <si>
    <t>Ось БИЛТ.715111.001</t>
  </si>
  <si>
    <t>8ТХ.205.167</t>
  </si>
  <si>
    <t>Оправа БИЛТ.741483.005</t>
  </si>
  <si>
    <t>8ТХ.087.176</t>
  </si>
  <si>
    <t>8ТХ.370.233</t>
  </si>
  <si>
    <t>Бензин Б-70</t>
  </si>
  <si>
    <t>ТУ 38.101913-82</t>
  </si>
  <si>
    <t>л</t>
  </si>
  <si>
    <t>Клей-88СА, (2,4кг.)</t>
  </si>
  <si>
    <t>ТУ 38.1051760-89</t>
  </si>
  <si>
    <t>банка.</t>
  </si>
  <si>
    <t>Компаунд ЭЛ-8</t>
  </si>
  <si>
    <t>-</t>
  </si>
  <si>
    <t>кг.</t>
  </si>
  <si>
    <t>Толуол ч.д.а. (0,8кг.)</t>
  </si>
  <si>
    <t>Спирт изопропиловый абсолютированный</t>
  </si>
  <si>
    <t>ГОСТ 9805-84</t>
  </si>
  <si>
    <t>л.</t>
  </si>
  <si>
    <t>Уайт-спирит (0,8кг.)</t>
  </si>
  <si>
    <t>Ацетон технический, ГОСТ 2768-84</t>
  </si>
  <si>
    <t>ГОСТ 2768-84</t>
  </si>
  <si>
    <t xml:space="preserve">Эмаль ГФ-92ХС  </t>
  </si>
  <si>
    <t>ГОСТ 9151-75 </t>
  </si>
  <si>
    <t>Лак БТ-99</t>
  </si>
  <si>
    <t>- </t>
  </si>
  <si>
    <t xml:space="preserve">Шнур-чулок лавсановый 3,0 мм </t>
  </si>
  <si>
    <t>ТУ 17 РСФСР 44-4814-76</t>
  </si>
  <si>
    <t>пог. м.</t>
  </si>
  <si>
    <t xml:space="preserve">Пленка Ф-4 ЭО, сорт 1, 0,1х50 </t>
  </si>
  <si>
    <t xml:space="preserve"> ГОСТ 24222-80</t>
  </si>
  <si>
    <t xml:space="preserve">Лента ЛСБЭ-F(У) </t>
  </si>
  <si>
    <t>ТУ У17.2-34445771.001-2006</t>
  </si>
  <si>
    <t xml:space="preserve">Стеклолента ЛЭС 0,15х25 </t>
  </si>
  <si>
    <t>ГОСТ 5937-81</t>
  </si>
  <si>
    <t>м.</t>
  </si>
  <si>
    <t xml:space="preserve">Стеклолента ЛЭС 0,2х25 </t>
  </si>
  <si>
    <t xml:space="preserve">Лента стеклослюдопластовая ЛИКО-ТТ 0,15х25. </t>
  </si>
  <si>
    <t xml:space="preserve">ТУ 16-89 И79.0190.001 </t>
  </si>
  <si>
    <t>Стеклолакоткань ЛСКЛ-155 0,12x25</t>
  </si>
  <si>
    <t>ГОСТ10156-78</t>
  </si>
  <si>
    <t>Пленка полиэтиленовая 1500 х 80(мк) х 100м</t>
  </si>
  <si>
    <t>рулон.</t>
  </si>
  <si>
    <t xml:space="preserve">Лента ЛСПК-110, 0,1*35 </t>
  </si>
  <si>
    <t>ТУ3491-016-50157149-2012</t>
  </si>
  <si>
    <t xml:space="preserve">Стеклолента ЛЭС 0,2х35 </t>
  </si>
  <si>
    <t>Проволока бандажная вязальная, диаметр 1 мм</t>
  </si>
  <si>
    <t>Проволока нихромовая Х15Н60 д.1,4мм</t>
  </si>
  <si>
    <t xml:space="preserve"> ГОСТ 12766.1-90</t>
  </si>
  <si>
    <t>Проволока нихромовая Х15Н60 д.2,0мм</t>
  </si>
  <si>
    <t xml:space="preserve">Шнур вакуумный, диаметр 10 мм, рез. 7889, </t>
  </si>
  <si>
    <t xml:space="preserve">ТУ 38-105108-76  </t>
  </si>
  <si>
    <t>Стеклотекстолит СТЭФ-1 0,5</t>
  </si>
  <si>
    <t>ГОСТ12652-74</t>
  </si>
  <si>
    <t>Стеклотекстолит СТЭФ-1 1,0</t>
  </si>
  <si>
    <t xml:space="preserve">Пластина УМ рулон 4х1200х5000мм </t>
  </si>
  <si>
    <t xml:space="preserve"> ГОСТ 12855-77</t>
  </si>
  <si>
    <t>кг</t>
  </si>
  <si>
    <t>Ваф. полотно отбел. пл-ть 170г/кв.м.</t>
  </si>
  <si>
    <t>Проволока медная МТ-1мм</t>
  </si>
  <si>
    <t>Керосин КО-25</t>
  </si>
  <si>
    <t>Патрубок БИЛТ.302591.004-02</t>
  </si>
  <si>
    <t>5ТХ.458.760-01</t>
  </si>
  <si>
    <t>5ТХ.458.761</t>
  </si>
  <si>
    <t>к техзаданию</t>
  </si>
  <si>
    <t xml:space="preserve">Сводная таблица стоимости </t>
  </si>
  <si>
    <t>№/№</t>
  </si>
  <si>
    <t>№ сметы</t>
  </si>
  <si>
    <t>Наименование работ</t>
  </si>
  <si>
    <t>в том числе,руб</t>
  </si>
  <si>
    <t>Сметная стоимость,руб</t>
  </si>
  <si>
    <t>Работ</t>
  </si>
  <si>
    <t>Материалов</t>
  </si>
  <si>
    <t>НДС,20%</t>
  </si>
  <si>
    <t xml:space="preserve">Итого с НДС </t>
  </si>
  <si>
    <t>Смета филиала №1</t>
  </si>
  <si>
    <t>Проверка турбогенератора на газоплотностьТВВ-160-2,ТВВ-165-2,ТВВ-200-2А,ТВВ-220-2А,ТГВ-200,ТГВ-200М</t>
  </si>
  <si>
    <t>Итого по материалам подрядчика:</t>
  </si>
  <si>
    <t>БЦ05-0101010104</t>
  </si>
  <si>
    <t>Снятие и установка верхних половин торцевых щитов (наружных, промежуточных, внутренних щитов), диффузоров, маслоуловителей или коробов с одной стороны турбогенератора, тип:ТГВ-200; ТГВ-200М. (прим. 4.кф-2,5 При одновременном снятии верхней и нижней половин торцевого щита,прим.5 кф-1,8 -При снятии и установке обтекателей, перепускного кожуха и направляющих аппаратов</t>
  </si>
  <si>
    <t>Переклиновка пазов статора (20%),турбогенератор типа ТГВ-200М
0,2 - При переклиновке меньшего количества пазов статора (коэффициент соответствует проценту переклиновки пазов статора)</t>
  </si>
  <si>
    <t>Модернизация турбогенератора  ТГВ-200-2М</t>
  </si>
  <si>
    <t xml:space="preserve">                        Работы по турбине К-200-130 ЛМЗ т/а ст.№3  при  реконструкции крепления лобовых частей обмотки статора турбогенератора ТГВ-200МУ3  ст. №3</t>
  </si>
  <si>
    <t>Устранение протечек масла с вскрытием и закрытием крышки подшипника опорного турбоагрегата (без разборки турбины), диаметр вкладыша подшипника:свыше 300мм (подшипник №5,6,7)</t>
  </si>
  <si>
    <t>Устранение протечек масла с вскрытием и закрытием крышки подшипника опорного турбоагрегата (без разборки турбины), диаметр вкладыша подшипника:свыше 150 до 300мм (подшипник №8,9.10,11)</t>
  </si>
  <si>
    <t>Ремонт без замены (перезаливки) вкладыша при вынутом роторе опоры РГ, встроенный подшипник, диаметр вкладышей:свыше 300мм (опора  №6,№7)</t>
  </si>
  <si>
    <t>Ремонт опор ротора возбудителя (подвозбудителя, генератора собственных нужд и т.п.)  без замены (перезаливки) вкладышей (св.150 мм) (опора №8,№9)</t>
  </si>
  <si>
    <t>Ремонт опор ротора возбудителя (подвозбудителя, генератора собственных нужд и т.п.)  без замены (перезаливки) вкладышей (до 150 мм)( опора №10,№11)</t>
  </si>
  <si>
    <t>Диагностика обмотки статора на повреждение изоляции на выходе из паза нижних и верхних стержней. (120шт)                                                             Испытание активной стали статора электромагнитным методом при кольцевом намагничивании сердечника с малой индукцией (1 испытание)</t>
  </si>
  <si>
    <t>шт</t>
  </si>
  <si>
    <t>Командировочные расходы</t>
  </si>
  <si>
    <t xml:space="preserve">Услуги шеф-инженера </t>
  </si>
  <si>
    <t>Проезд</t>
  </si>
  <si>
    <t>Проживание</t>
  </si>
  <si>
    <t>Итого:</t>
  </si>
  <si>
    <t>Услуги шеф-инженера</t>
  </si>
  <si>
    <t>БЦ8-010101-0102</t>
  </si>
  <si>
    <t>Участие в сдаче турбогенератора под нагрузкой, устранение выявленных дефектов,мощность турбогенератора.МВт свыше 120</t>
  </si>
  <si>
    <t xml:space="preserve">  Ремонт датчика-реле температуры   1гр.сл. (Проверка исправности датчиков температурного контроля дистиллята генератора)</t>
  </si>
  <si>
    <t xml:space="preserve">  Ремонт датчика-реле температуры   1гр.сл. (Проверка исправности датчиков температурного контроля меди )</t>
  </si>
  <si>
    <t xml:space="preserve">  Ремонт датчика-реле температуры   1гр.сл. (Проверка исправности датчиков температурного контроля железа  )</t>
  </si>
  <si>
    <t xml:space="preserve">  Ремонт датчика-реле температуры   1гр.сл. (Проверка исправности датчиков температурного контроля газа )</t>
  </si>
  <si>
    <t>Насосы типа РМК, ВВН,производительность свыше 720 м3/ч, 1 группа сложности ремонта . Прим.  (Разборка  и сборка соединительной муфты РГ-РНД турбины)</t>
  </si>
  <si>
    <t>Насосы типа РМК, ВВН,производительность свыше 270 до 720 м3/ч, 1 группа сложности ремонта. Прим. ( Разборка  и сборка соединительной муфты  РГ-РБТВ турбины )</t>
  </si>
  <si>
    <t>Насосы типа РМК, ВВН,производительность до 270 м3/ч, 1 группа сложности ремонта.Прим. (Разборка  и сборка соединительной муфты  РБТВ-РГИТ-50 турбины)</t>
  </si>
  <si>
    <t>чел/день</t>
  </si>
  <si>
    <t>радиальная тяга</t>
  </si>
  <si>
    <t>Подтяжка радиальных тяг, турбогенератор типа ТГВ-200,ТГВ-200М,ТГВ-500,ТГВ-500-4 (после запечки лобовых частей)</t>
  </si>
  <si>
    <t xml:space="preserve"> валопровод</t>
  </si>
  <si>
    <t>Устранение дефектов центровки валопровода турбоагрегата (РНД, РГ, РБТВ, РГИТ-50):4 ротора валопровода</t>
  </si>
  <si>
    <t>БЦ2-0110010201</t>
  </si>
  <si>
    <t>Разборка (фрезеровка колпачков) крайних натяжных устройств</t>
  </si>
  <si>
    <t>чел/час</t>
  </si>
  <si>
    <t xml:space="preserve">Транспортные расходы , доставка инструмента </t>
  </si>
  <si>
    <t>Колпачок (модернизированный)</t>
  </si>
  <si>
    <t>8ТХ.307.073</t>
  </si>
  <si>
    <t>Тяга (модернизированная)</t>
  </si>
  <si>
    <t>8ТХ.234.019</t>
  </si>
  <si>
    <t>Кольцо уплотнительное (кв.)</t>
  </si>
  <si>
    <t>Кольцо уплотнительное (круг.)</t>
  </si>
  <si>
    <t>8ТХ.370.408-01</t>
  </si>
  <si>
    <t xml:space="preserve">Шнур вакуумный, диаметр  8 мм, рез. 14-Р2 </t>
  </si>
  <si>
    <t>Итого по калькуляции:</t>
  </si>
  <si>
    <t>Транспортные расходы.Доставка инструмента</t>
  </si>
  <si>
    <t>БЦ5-0103320101</t>
  </si>
  <si>
    <t>Термопреобразователь ТСМ 319М.02-50М-В4-5/25-1600-О-Ксп-К</t>
  </si>
  <si>
    <t>Приложение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</si>
</sst>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i/>
      <sz val="9"/>
      <name val="Arial Cyr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3"/>
      <name val="Times New Roman"/>
      <family val="1"/>
      <charset val="204"/>
    </font>
    <font>
      <sz val="11"/>
      <name val="Verdana"/>
      <family val="2"/>
      <charset val="204"/>
    </font>
    <font>
      <b/>
      <sz val="11"/>
      <name val="Verdana"/>
      <family val="2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0" fontId="3" fillId="0" borderId="0" xfId="0" applyFont="1"/>
    <xf numFmtId="165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" fontId="3" fillId="0" borderId="0" xfId="0" applyNumberFormat="1" applyFont="1"/>
    <xf numFmtId="0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 wrapText="1"/>
    </xf>
    <xf numFmtId="0" fontId="4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0" xfId="0" applyNumberFormat="1" applyFont="1" applyFill="1" applyAlignment="1">
      <alignment horizontal="center" vertical="top"/>
    </xf>
    <xf numFmtId="0" fontId="7" fillId="0" borderId="0" xfId="0" applyFont="1" applyBorder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4" fontId="2" fillId="0" borderId="0" xfId="0" applyNumberFormat="1" applyFont="1" applyFill="1" applyAlignment="1">
      <alignment horizontal="center" vertical="top"/>
    </xf>
    <xf numFmtId="4" fontId="3" fillId="0" borderId="2" xfId="0" applyNumberFormat="1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left" vertical="top"/>
    </xf>
    <xf numFmtId="49" fontId="3" fillId="0" borderId="0" xfId="0" quotePrefix="1" applyNumberFormat="1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center" vertical="top" wrapText="1"/>
    </xf>
    <xf numFmtId="164" fontId="8" fillId="0" borderId="0" xfId="0" applyNumberFormat="1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4" fontId="7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49" fontId="8" fillId="0" borderId="11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4" fontId="7" fillId="0" borderId="11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4" fontId="8" fillId="0" borderId="11" xfId="0" applyNumberFormat="1" applyFont="1" applyBorder="1" applyAlignment="1">
      <alignment horizontal="center" vertical="top" wrapText="1"/>
    </xf>
    <xf numFmtId="164" fontId="8" fillId="0" borderId="11" xfId="0" applyNumberFormat="1" applyFont="1" applyBorder="1" applyAlignment="1">
      <alignment horizontal="center" vertical="top" wrapText="1"/>
    </xf>
    <xf numFmtId="2" fontId="8" fillId="0" borderId="1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4" fontId="8" fillId="0" borderId="9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164" fontId="8" fillId="0" borderId="10" xfId="0" applyNumberFormat="1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top" wrapText="1"/>
    </xf>
    <xf numFmtId="0" fontId="11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3" fillId="0" borderId="11" xfId="0" applyFont="1" applyFill="1" applyBorder="1"/>
    <xf numFmtId="49" fontId="3" fillId="0" borderId="4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10" fillId="0" borderId="11" xfId="0" applyFont="1" applyFill="1" applyBorder="1" applyAlignment="1">
      <alignment horizontal="center" vertical="top"/>
    </xf>
    <xf numFmtId="0" fontId="14" fillId="0" borderId="0" xfId="0" applyFont="1"/>
    <xf numFmtId="0" fontId="15" fillId="0" borderId="0" xfId="0" applyNumberFormat="1" applyFont="1" applyAlignment="1">
      <alignment horizontal="right" vertical="top"/>
    </xf>
    <xf numFmtId="0" fontId="16" fillId="0" borderId="0" xfId="0" applyFont="1" applyFill="1"/>
    <xf numFmtId="0" fontId="17" fillId="0" borderId="14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4" fontId="17" fillId="0" borderId="1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7" fillId="0" borderId="11" xfId="0" applyFont="1" applyBorder="1" applyAlignment="1">
      <alignment vertical="top"/>
    </xf>
    <xf numFmtId="0" fontId="17" fillId="0" borderId="11" xfId="0" applyFont="1" applyBorder="1" applyAlignment="1">
      <alignment horizontal="center" vertical="top" wrapText="1"/>
    </xf>
    <xf numFmtId="0" fontId="17" fillId="0" borderId="11" xfId="0" applyNumberFormat="1" applyFont="1" applyBorder="1" applyAlignment="1">
      <alignment horizontal="center" vertical="top" wrapText="1"/>
    </xf>
    <xf numFmtId="4" fontId="17" fillId="0" borderId="11" xfId="0" applyNumberFormat="1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vertical="top"/>
    </xf>
    <xf numFmtId="0" fontId="17" fillId="2" borderId="11" xfId="0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49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" fontId="1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right" vertical="top" wrapText="1"/>
    </xf>
    <xf numFmtId="0" fontId="12" fillId="0" borderId="11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8" fillId="0" borderId="2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9" fontId="14" fillId="0" borderId="11" xfId="0" applyNumberFormat="1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horizontal="left" vertical="top" wrapText="1"/>
    </xf>
    <xf numFmtId="4" fontId="8" fillId="0" borderId="11" xfId="0" applyNumberFormat="1" applyFont="1" applyFill="1" applyBorder="1" applyAlignment="1">
      <alignment horizontal="center" vertical="top" wrapText="1"/>
    </xf>
    <xf numFmtId="166" fontId="8" fillId="0" borderId="11" xfId="0" applyNumberFormat="1" applyFont="1" applyBorder="1" applyAlignment="1">
      <alignment horizontal="center" vertical="top" wrapText="1"/>
    </xf>
    <xf numFmtId="166" fontId="12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top"/>
    </xf>
    <xf numFmtId="4" fontId="8" fillId="0" borderId="9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29" xfId="0" applyNumberFormat="1" applyFont="1" applyBorder="1" applyAlignment="1">
      <alignment horizontal="center" vertical="top" wrapText="1"/>
    </xf>
    <xf numFmtId="165" fontId="3" fillId="0" borderId="30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49" fontId="8" fillId="0" borderId="11" xfId="0" applyNumberFormat="1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3" fillId="0" borderId="11" xfId="0" applyNumberFormat="1" applyFont="1" applyBorder="1" applyAlignment="1">
      <alignment horizontal="center" vertical="top"/>
    </xf>
    <xf numFmtId="4" fontId="3" fillId="0" borderId="11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center" vertical="top"/>
    </xf>
    <xf numFmtId="0" fontId="14" fillId="0" borderId="11" xfId="0" applyFont="1" applyBorder="1" applyAlignment="1">
      <alignment vertical="justify"/>
    </xf>
    <xf numFmtId="0" fontId="3" fillId="0" borderId="11" xfId="0" applyFont="1" applyBorder="1" applyAlignment="1">
      <alignment vertical="distributed"/>
    </xf>
    <xf numFmtId="0" fontId="14" fillId="0" borderId="11" xfId="0" applyFont="1" applyBorder="1"/>
    <xf numFmtId="0" fontId="3" fillId="0" borderId="11" xfId="0" applyFont="1" applyBorder="1"/>
    <xf numFmtId="4" fontId="14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right" vertical="top"/>
    </xf>
    <xf numFmtId="0" fontId="20" fillId="2" borderId="11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2" fontId="16" fillId="0" borderId="10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vertical="center" wrapText="1"/>
    </xf>
    <xf numFmtId="2" fontId="16" fillId="0" borderId="1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2" fontId="14" fillId="0" borderId="2" xfId="0" applyNumberFormat="1" applyFont="1" applyBorder="1" applyAlignment="1">
      <alignment horizontal="center" vertical="top" wrapText="1"/>
    </xf>
    <xf numFmtId="0" fontId="14" fillId="2" borderId="11" xfId="0" applyFont="1" applyFill="1" applyBorder="1" applyAlignment="1">
      <alignment horizontal="left" vertical="top" wrapText="1"/>
    </xf>
    <xf numFmtId="4" fontId="14" fillId="0" borderId="11" xfId="0" applyNumberFormat="1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164" fontId="14" fillId="0" borderId="11" xfId="0" applyNumberFormat="1" applyFont="1" applyBorder="1" applyAlignment="1">
      <alignment horizontal="center" vertical="top" wrapText="1"/>
    </xf>
    <xf numFmtId="2" fontId="14" fillId="0" borderId="11" xfId="0" applyNumberFormat="1" applyFont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164" fontId="8" fillId="0" borderId="11" xfId="0" applyNumberFormat="1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right" vertical="top"/>
    </xf>
    <xf numFmtId="0" fontId="16" fillId="0" borderId="1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right" vertical="top" wrapText="1"/>
    </xf>
    <xf numFmtId="164" fontId="16" fillId="0" borderId="11" xfId="0" applyNumberFormat="1" applyFont="1" applyFill="1" applyBorder="1" applyAlignment="1">
      <alignment horizontal="right" vertical="top"/>
    </xf>
    <xf numFmtId="0" fontId="14" fillId="0" borderId="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left" vertical="top" wrapText="1"/>
    </xf>
    <xf numFmtId="49" fontId="14" fillId="0" borderId="11" xfId="0" applyNumberFormat="1" applyFont="1" applyFill="1" applyBorder="1" applyAlignment="1">
      <alignment horizontal="left" vertical="top" wrapText="1"/>
    </xf>
    <xf numFmtId="2" fontId="16" fillId="0" borderId="11" xfId="0" applyNumberFormat="1" applyFont="1" applyFill="1" applyBorder="1" applyAlignment="1">
      <alignment horizontal="right" vertical="center"/>
    </xf>
    <xf numFmtId="49" fontId="13" fillId="0" borderId="11" xfId="1" applyNumberFormat="1" applyFont="1" applyBorder="1" applyAlignment="1">
      <alignment horizontal="left" vertical="justify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6" fillId="2" borderId="13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4" fontId="17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/>
    <xf numFmtId="3" fontId="8" fillId="0" borderId="6" xfId="0" applyNumberFormat="1" applyFont="1" applyFill="1" applyBorder="1" applyAlignment="1">
      <alignment horizontal="center" vertical="top"/>
    </xf>
    <xf numFmtId="3" fontId="8" fillId="0" borderId="7" xfId="0" applyNumberFormat="1" applyFont="1" applyFill="1" applyBorder="1" applyAlignment="1">
      <alignment horizontal="center" vertical="top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3" fontId="8" fillId="0" borderId="24" xfId="0" applyNumberFormat="1" applyFont="1" applyFill="1" applyBorder="1" applyAlignment="1">
      <alignment horizontal="center" vertical="top"/>
    </xf>
    <xf numFmtId="3" fontId="2" fillId="0" borderId="25" xfId="0" applyNumberFormat="1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NumberFormat="1" applyFont="1" applyFill="1" applyAlignment="1">
      <alignment horizontal="right" vertical="top"/>
    </xf>
    <xf numFmtId="0" fontId="5" fillId="0" borderId="0" xfId="0" applyNumberFormat="1" applyFont="1" applyFill="1" applyAlignment="1">
      <alignment horizontal="right" vertical="top"/>
    </xf>
    <xf numFmtId="3" fontId="2" fillId="0" borderId="7" xfId="0" applyNumberFormat="1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7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104775</xdr:rowOff>
    </xdr:to>
    <xdr:sp macro="" textlink="">
      <xdr:nvSpPr>
        <xdr:cNvPr id="2" name="Text Box 44"/>
        <xdr:cNvSpPr txBox="1">
          <a:spLocks noChangeArrowheads="1"/>
        </xdr:cNvSpPr>
      </xdr:nvSpPr>
      <xdr:spPr bwMode="auto">
        <a:xfrm>
          <a:off x="6686550" y="0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76200</xdr:colOff>
      <xdr:row>0</xdr:row>
      <xdr:rowOff>104775</xdr:rowOff>
    </xdr:to>
    <xdr:sp macro="" textlink="">
      <xdr:nvSpPr>
        <xdr:cNvPr id="3" name="Text Box 44"/>
        <xdr:cNvSpPr txBox="1">
          <a:spLocks noChangeArrowheads="1"/>
        </xdr:cNvSpPr>
      </xdr:nvSpPr>
      <xdr:spPr bwMode="auto">
        <a:xfrm>
          <a:off x="10001250" y="0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104775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2247900" y="330517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104775</xdr:rowOff>
    </xdr:to>
    <xdr:sp macro="" textlink="">
      <xdr:nvSpPr>
        <xdr:cNvPr id="5" name="Text Box 44"/>
        <xdr:cNvSpPr txBox="1">
          <a:spLocks noChangeArrowheads="1"/>
        </xdr:cNvSpPr>
      </xdr:nvSpPr>
      <xdr:spPr bwMode="auto">
        <a:xfrm>
          <a:off x="9029700" y="330517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er\c\&#1052;&#1086;&#1080;%20&#1076;&#1086;&#1082;&#1091;&#1084;&#1077;&#1085;&#1090;&#1099;\&#1042;&#1072;&#1089;&#1080;&#1083;&#1100;&#1095;&#1077;&#1085;&#1082;&#1086;\&#1057;&#1084;&#1077;&#1090;&#1099;\&#1057;&#1084;&#1077;&#1090;&#1099;%20&#1061;&#1062;%20&#1084;&#1072;&#1088;&#1090;-&#1089;&#1077;&#1085;&#1090;&#1103;&#1073;&#1088;&#1100;%202003\&#1040;&#1088;&#1084;&#1072;&#1090;&#1091;&#1088;&#1072;\&#1040;&#1088;&#1084;%20&#1042;&#1055;&#1059;\&#1054;&#1082;&#1089;&#1072;&#1085;&#1072;\&#1054;&#1082;&#1089;&#1072;&#1085;&#1072;\&#1052;&#1086;&#1080;%20&#1076;&#1086;&#1082;&#1091;&#1084;&#1077;&#1085;&#1090;&#1099;\&#1057;&#1072;&#1084;&#1086;&#1089;&#1090;\&#1052;&#1086;&#1080;%20&#1076;&#1086;&#1082;&#1091;&#1084;&#1077;&#1085;&#1090;&#1099;\Lenure\Lenure\&#1061;&#1086;&#1079;&#1089;&#1087;&#1086;&#1089;&#1086;&#1073;\&#1056;&#1077;&#1084;&#1086;&#1085;&#1090;\&#1058;&#1077;&#1082;&#1091;&#1097;&#1080;&#1077;%20&#1076;&#1086;&#1082;&#1091;&#1084;&#1077;&#1085;&#1090;&#1099;\&#1040;&#1082;&#1090;&#1099;\&#1040;&#1082;&#1090;%20&#1076;&#1077;&#1082;&#1072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er\c\&#1052;&#1086;&#1080;%20&#1076;&#1086;&#1082;&#1091;&#1084;&#1077;&#1085;&#1090;&#1099;\&#1042;&#1072;&#1089;&#1080;&#1083;&#1100;&#1095;&#1077;&#1085;&#1082;&#1086;\&#1057;&#1084;&#1077;&#1090;&#1099;\&#1057;&#1084;&#1077;&#1090;&#1099;%20&#1061;&#1062;%20&#1084;&#1072;&#1088;&#1090;-&#1089;&#1077;&#1085;&#1090;&#1103;&#1073;&#1088;&#1100;%202003\&#1040;&#1088;&#1084;&#1072;&#1090;&#1091;&#1088;&#1072;\&#1040;&#1088;&#1084;%20&#1042;&#1055;&#1059;\&#1054;&#1082;&#1089;&#1072;&#1085;&#1072;\&#1054;&#1082;&#1089;&#1072;&#1085;&#1072;\&#1057;&#1072;&#1084;&#1086;&#1089;&#1090;\&#1052;&#1086;&#1080;%20&#1076;&#1086;&#1082;&#1091;&#1084;&#1077;&#1085;&#1090;&#1099;\Lenure\Lenure\&#1061;&#1086;&#1079;&#1089;&#1087;&#1086;&#1089;&#1086;&#1073;\&#1056;&#1077;&#1084;&#1086;&#1085;&#1090;\&#1058;&#1077;&#1082;&#1091;&#1097;&#1080;&#1077;%20&#1076;&#1086;&#1082;&#1091;&#1084;&#1077;&#1085;&#1090;&#1099;\&#1040;&#1082;&#1090;&#1099;\&#1040;&#1082;&#1090;%20&#1076;&#1077;&#1082;&#1072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2"/>
  <sheetViews>
    <sheetView tabSelected="1" topLeftCell="A163" zoomScale="75" zoomScaleNormal="75" zoomScaleSheetLayoutView="75" workbookViewId="0">
      <selection activeCell="D179" sqref="D179"/>
    </sheetView>
  </sheetViews>
  <sheetFormatPr defaultRowHeight="15.75" x14ac:dyDescent="0.2"/>
  <cols>
    <col min="1" max="1" width="6.140625" style="2" customWidth="1"/>
    <col min="2" max="2" width="4.42578125" style="4" customWidth="1"/>
    <col min="3" max="3" width="33.42578125" style="1" customWidth="1"/>
    <col min="4" max="4" width="43" style="1" customWidth="1"/>
    <col min="5" max="5" width="19.5703125" style="3" customWidth="1"/>
    <col min="6" max="6" width="18.7109375" style="1" customWidth="1"/>
    <col min="7" max="7" width="19.85546875" style="4" customWidth="1"/>
    <col min="8" max="8" width="17.85546875" style="5" customWidth="1"/>
    <col min="9" max="9" width="15.140625" style="6" customWidth="1"/>
    <col min="10" max="10" width="16.85546875" style="7" customWidth="1"/>
    <col min="11" max="11" width="15.28515625" style="7" customWidth="1"/>
    <col min="12" max="12" width="15.42578125" style="7" customWidth="1"/>
    <col min="13" max="13" width="9.140625" style="2"/>
    <col min="14" max="14" width="20.140625" style="2" customWidth="1"/>
    <col min="15" max="16384" width="9.140625" style="2"/>
  </cols>
  <sheetData>
    <row r="1" spans="2:13" x14ac:dyDescent="0.2">
      <c r="C1" s="73"/>
      <c r="D1" s="73"/>
      <c r="F1" s="73"/>
      <c r="G1" s="102"/>
      <c r="H1" s="103"/>
      <c r="I1" s="102"/>
      <c r="J1" s="7" t="s">
        <v>262</v>
      </c>
      <c r="M1" s="7"/>
    </row>
    <row r="2" spans="2:13" x14ac:dyDescent="0.2">
      <c r="C2" s="73"/>
      <c r="D2" s="73"/>
      <c r="F2" s="73"/>
      <c r="G2" s="102"/>
      <c r="H2" s="102"/>
      <c r="I2" s="102"/>
      <c r="J2" s="7" t="s">
        <v>200</v>
      </c>
      <c r="M2" s="7"/>
    </row>
    <row r="3" spans="2:13" ht="16.5" x14ac:dyDescent="0.25">
      <c r="C3" s="73"/>
      <c r="D3" s="73" t="s">
        <v>201</v>
      </c>
      <c r="F3" s="73"/>
      <c r="G3" s="102"/>
      <c r="H3" s="102"/>
      <c r="I3" s="102"/>
      <c r="M3" s="104"/>
    </row>
    <row r="4" spans="2:13" ht="16.5" x14ac:dyDescent="0.25">
      <c r="C4" s="73"/>
      <c r="D4" s="73"/>
      <c r="F4" s="73"/>
      <c r="G4" s="102"/>
      <c r="H4" s="103"/>
      <c r="I4" s="102"/>
      <c r="M4" s="104"/>
    </row>
    <row r="5" spans="2:13" ht="16.5" x14ac:dyDescent="0.25">
      <c r="B5" s="218" t="s">
        <v>202</v>
      </c>
      <c r="C5" s="218" t="s">
        <v>203</v>
      </c>
      <c r="D5" s="218" t="s">
        <v>204</v>
      </c>
      <c r="E5" s="105"/>
      <c r="F5" s="207" t="s">
        <v>205</v>
      </c>
      <c r="G5" s="207"/>
      <c r="H5" s="207"/>
      <c r="I5" s="208"/>
      <c r="J5" s="208"/>
      <c r="M5" s="104"/>
    </row>
    <row r="6" spans="2:13" ht="99.75" customHeight="1" x14ac:dyDescent="0.25">
      <c r="B6" s="219"/>
      <c r="C6" s="219"/>
      <c r="D6" s="219"/>
      <c r="E6" s="106" t="s">
        <v>206</v>
      </c>
      <c r="F6" s="107" t="s">
        <v>207</v>
      </c>
      <c r="G6" s="107" t="s">
        <v>208</v>
      </c>
      <c r="H6" s="107" t="s">
        <v>129</v>
      </c>
      <c r="I6" s="155" t="s">
        <v>231</v>
      </c>
      <c r="J6" s="156" t="s">
        <v>226</v>
      </c>
      <c r="K6" s="156" t="s">
        <v>259</v>
      </c>
      <c r="M6" s="108"/>
    </row>
    <row r="7" spans="2:13" ht="57.75" customHeight="1" x14ac:dyDescent="0.25">
      <c r="B7" s="109">
        <v>1</v>
      </c>
      <c r="C7" s="110" t="str">
        <f>D16</f>
        <v>Смета филиала №1</v>
      </c>
      <c r="D7" s="111" t="str">
        <f>D18</f>
        <v xml:space="preserve"> Модернизация  турбогенератора  ТГВ-200МУЗ бл.№3</v>
      </c>
      <c r="E7" s="112">
        <f>F7+G7+H7+I7+J7+K7</f>
        <v>2131711</v>
      </c>
      <c r="F7" s="107">
        <f>I67+I92</f>
        <v>2131711</v>
      </c>
      <c r="G7" s="107">
        <f>I1531</f>
        <v>0</v>
      </c>
      <c r="H7" s="107">
        <f>I101</f>
        <v>0</v>
      </c>
      <c r="I7" s="159">
        <f>I114</f>
        <v>0</v>
      </c>
      <c r="J7" s="160">
        <f>I106</f>
        <v>0</v>
      </c>
      <c r="K7" s="158">
        <v>0</v>
      </c>
      <c r="M7" s="108"/>
    </row>
    <row r="8" spans="2:13" x14ac:dyDescent="0.25">
      <c r="B8" s="113"/>
      <c r="C8" s="114"/>
      <c r="D8" s="114" t="s">
        <v>130</v>
      </c>
      <c r="E8" s="115">
        <f>E7</f>
        <v>2131711</v>
      </c>
      <c r="F8" s="116"/>
      <c r="G8" s="115"/>
      <c r="H8" s="115"/>
      <c r="I8" s="157"/>
      <c r="J8" s="158"/>
      <c r="K8" s="158"/>
      <c r="M8" s="108"/>
    </row>
    <row r="9" spans="2:13" x14ac:dyDescent="0.25">
      <c r="B9" s="117"/>
      <c r="C9" s="117"/>
      <c r="D9" s="118" t="s">
        <v>209</v>
      </c>
      <c r="E9" s="119">
        <f>E8*0.2</f>
        <v>426342.2</v>
      </c>
      <c r="F9" s="120"/>
      <c r="G9" s="121"/>
      <c r="H9" s="121"/>
      <c r="I9" s="102"/>
      <c r="M9" s="108"/>
    </row>
    <row r="10" spans="2:13" x14ac:dyDescent="0.25">
      <c r="B10" s="117"/>
      <c r="C10" s="122"/>
      <c r="D10" s="123" t="s">
        <v>210</v>
      </c>
      <c r="E10" s="124">
        <f>E8+E9</f>
        <v>2558053.2000000002</v>
      </c>
      <c r="F10" s="123"/>
      <c r="G10" s="125"/>
      <c r="H10" s="125"/>
      <c r="I10" s="102"/>
      <c r="M10" s="108"/>
    </row>
    <row r="11" spans="2:13" x14ac:dyDescent="0.25">
      <c r="B11" s="117"/>
      <c r="C11" s="122"/>
      <c r="D11" s="123"/>
      <c r="E11" s="124"/>
      <c r="F11" s="123"/>
      <c r="G11" s="125"/>
      <c r="H11" s="125"/>
      <c r="I11" s="102"/>
      <c r="M11" s="108"/>
    </row>
    <row r="12" spans="2:13" x14ac:dyDescent="0.2">
      <c r="C12" s="73"/>
      <c r="D12" s="73"/>
      <c r="F12" s="73"/>
    </row>
    <row r="13" spans="2:13" x14ac:dyDescent="0.2">
      <c r="C13" s="73"/>
      <c r="D13" s="73"/>
      <c r="F13" s="73"/>
    </row>
    <row r="14" spans="2:13" x14ac:dyDescent="0.2">
      <c r="C14" s="73"/>
      <c r="D14" s="73"/>
      <c r="F14" s="73"/>
    </row>
    <row r="15" spans="2:13" x14ac:dyDescent="0.2">
      <c r="C15" s="73"/>
      <c r="D15" s="73"/>
      <c r="F15" s="73"/>
    </row>
    <row r="16" spans="2:13" ht="15.75" customHeight="1" x14ac:dyDescent="0.2">
      <c r="B16" s="2"/>
      <c r="D16" s="1" t="s">
        <v>211</v>
      </c>
      <c r="E16" s="37"/>
    </row>
    <row r="17" spans="2:13" ht="15.75" customHeight="1" x14ac:dyDescent="0.2">
      <c r="B17" s="2"/>
    </row>
    <row r="18" spans="2:13" x14ac:dyDescent="0.2">
      <c r="B18" s="1"/>
      <c r="D18" s="1" t="s">
        <v>126</v>
      </c>
      <c r="I18" s="26"/>
    </row>
    <row r="19" spans="2:13" x14ac:dyDescent="0.2">
      <c r="B19" s="1"/>
      <c r="D19" s="57" t="s">
        <v>14</v>
      </c>
      <c r="I19" s="12"/>
    </row>
    <row r="20" spans="2:13" x14ac:dyDescent="0.2">
      <c r="B20" s="220" t="s">
        <v>19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</row>
    <row r="21" spans="2:13" x14ac:dyDescent="0.2">
      <c r="B21" s="1"/>
      <c r="D21" s="57" t="s">
        <v>15</v>
      </c>
      <c r="I21" s="33"/>
    </row>
    <row r="22" spans="2:13" x14ac:dyDescent="0.2">
      <c r="B22" s="1"/>
      <c r="I22" s="33"/>
    </row>
    <row r="23" spans="2:13" x14ac:dyDescent="0.2">
      <c r="B23" s="1"/>
      <c r="C23" s="128" t="s">
        <v>20</v>
      </c>
    </row>
    <row r="24" spans="2:13" s="10" customFormat="1" x14ac:dyDescent="0.2">
      <c r="B24" s="9"/>
      <c r="C24" s="11"/>
      <c r="D24" s="11"/>
      <c r="E24" s="27"/>
      <c r="F24" s="27"/>
      <c r="G24" s="27"/>
      <c r="H24" s="12"/>
      <c r="I24" s="8"/>
      <c r="J24" s="7"/>
      <c r="K24" s="7"/>
      <c r="L24" s="7"/>
    </row>
    <row r="25" spans="2:13" s="10" customFormat="1" x14ac:dyDescent="0.2">
      <c r="B25" s="9"/>
      <c r="C25" s="11"/>
      <c r="D25" s="58"/>
      <c r="E25" s="221"/>
      <c r="F25" s="222"/>
      <c r="G25" s="222"/>
      <c r="H25" s="44"/>
      <c r="I25" s="32"/>
      <c r="J25" s="7"/>
      <c r="K25" s="7"/>
      <c r="L25" s="7"/>
    </row>
    <row r="26" spans="2:13" ht="16.5" thickBot="1" x14ac:dyDescent="0.25">
      <c r="B26" s="1"/>
      <c r="D26" s="36"/>
      <c r="E26" s="221"/>
      <c r="F26" s="222"/>
      <c r="G26" s="222"/>
      <c r="H26" s="44"/>
      <c r="I26" s="32"/>
    </row>
    <row r="27" spans="2:13" ht="16.5" thickBot="1" x14ac:dyDescent="0.25">
      <c r="B27" s="232" t="s">
        <v>0</v>
      </c>
      <c r="C27" s="232" t="s">
        <v>5</v>
      </c>
      <c r="D27" s="228" t="s">
        <v>1</v>
      </c>
      <c r="E27" s="230" t="s">
        <v>2</v>
      </c>
      <c r="F27" s="232" t="s">
        <v>3</v>
      </c>
      <c r="G27" s="232" t="s">
        <v>4</v>
      </c>
      <c r="H27" s="209" t="s">
        <v>11</v>
      </c>
      <c r="I27" s="223"/>
      <c r="J27" s="232" t="s">
        <v>12</v>
      </c>
      <c r="K27" s="209" t="s">
        <v>13</v>
      </c>
      <c r="L27" s="210"/>
    </row>
    <row r="28" spans="2:13" s="17" customFormat="1" thickBot="1" x14ac:dyDescent="0.25">
      <c r="B28" s="233"/>
      <c r="C28" s="233"/>
      <c r="D28" s="229"/>
      <c r="E28" s="231"/>
      <c r="F28" s="233"/>
      <c r="G28" s="233"/>
      <c r="H28" s="14" t="s">
        <v>9</v>
      </c>
      <c r="I28" s="15" t="s">
        <v>10</v>
      </c>
      <c r="J28" s="233"/>
      <c r="K28" s="14" t="s">
        <v>9</v>
      </c>
      <c r="L28" s="15" t="s">
        <v>10</v>
      </c>
      <c r="M28" s="16"/>
    </row>
    <row r="29" spans="2:13" s="18" customFormat="1" x14ac:dyDescent="0.2">
      <c r="B29" s="132">
        <v>1</v>
      </c>
      <c r="C29" s="132">
        <v>2</v>
      </c>
      <c r="D29" s="132">
        <v>3</v>
      </c>
      <c r="E29" s="132">
        <v>4</v>
      </c>
      <c r="F29" s="132">
        <v>5</v>
      </c>
      <c r="G29" s="132">
        <v>6</v>
      </c>
      <c r="H29" s="132">
        <v>7</v>
      </c>
      <c r="I29" s="132">
        <v>8</v>
      </c>
      <c r="J29" s="132">
        <v>9</v>
      </c>
      <c r="K29" s="132">
        <v>10</v>
      </c>
      <c r="L29" s="132">
        <v>11</v>
      </c>
    </row>
    <row r="30" spans="2:13" s="18" customFormat="1" ht="30.75" customHeight="1" x14ac:dyDescent="0.2">
      <c r="B30" s="133"/>
      <c r="C30" s="133"/>
      <c r="D30" s="234" t="s">
        <v>217</v>
      </c>
      <c r="E30" s="235"/>
      <c r="F30" s="235"/>
      <c r="G30" s="235"/>
      <c r="H30" s="235"/>
      <c r="I30" s="236"/>
      <c r="J30" s="133"/>
      <c r="K30" s="133"/>
      <c r="L30" s="133"/>
    </row>
    <row r="31" spans="2:13" s="18" customFormat="1" ht="30" x14ac:dyDescent="0.2">
      <c r="B31" s="78">
        <v>1</v>
      </c>
      <c r="C31" s="74" t="s">
        <v>21</v>
      </c>
      <c r="D31" s="82" t="s">
        <v>22</v>
      </c>
      <c r="E31" s="136">
        <v>1</v>
      </c>
      <c r="F31" s="78" t="s">
        <v>23</v>
      </c>
      <c r="G31" s="183">
        <v>1</v>
      </c>
      <c r="H31" s="135">
        <v>9229</v>
      </c>
      <c r="I31" s="135">
        <f>E31*G31*H31</f>
        <v>9229</v>
      </c>
      <c r="J31" s="184">
        <v>3.8</v>
      </c>
      <c r="K31" s="81">
        <v>54.5</v>
      </c>
      <c r="L31" s="81">
        <f>E31*G31*K31</f>
        <v>54.5</v>
      </c>
    </row>
    <row r="32" spans="2:13" s="18" customFormat="1" ht="30" x14ac:dyDescent="0.2">
      <c r="B32" s="78">
        <v>2</v>
      </c>
      <c r="C32" s="74" t="s">
        <v>24</v>
      </c>
      <c r="D32" s="82" t="s">
        <v>25</v>
      </c>
      <c r="E32" s="136">
        <v>1</v>
      </c>
      <c r="F32" s="78" t="s">
        <v>23</v>
      </c>
      <c r="G32" s="183">
        <v>1</v>
      </c>
      <c r="H32" s="135">
        <v>10781</v>
      </c>
      <c r="I32" s="135">
        <f t="shared" ref="I32:I42" si="0">E32*G32*H32</f>
        <v>10781</v>
      </c>
      <c r="J32" s="184">
        <v>5.0999999999999996</v>
      </c>
      <c r="K32" s="81">
        <v>53.4</v>
      </c>
      <c r="L32" s="81">
        <f t="shared" ref="L32:L42" si="1">E32*G32*K32</f>
        <v>53.4</v>
      </c>
    </row>
    <row r="33" spans="2:12" s="18" customFormat="1" ht="30" x14ac:dyDescent="0.2">
      <c r="B33" s="78">
        <v>3</v>
      </c>
      <c r="C33" s="134" t="s">
        <v>26</v>
      </c>
      <c r="D33" s="82" t="s">
        <v>27</v>
      </c>
      <c r="E33" s="136">
        <v>1</v>
      </c>
      <c r="F33" s="78" t="s">
        <v>28</v>
      </c>
      <c r="G33" s="183">
        <v>1</v>
      </c>
      <c r="H33" s="135">
        <v>20622</v>
      </c>
      <c r="I33" s="135">
        <f t="shared" si="0"/>
        <v>20622</v>
      </c>
      <c r="J33" s="184">
        <v>4</v>
      </c>
      <c r="K33" s="81">
        <v>119.1</v>
      </c>
      <c r="L33" s="81">
        <f t="shared" si="1"/>
        <v>119.1</v>
      </c>
    </row>
    <row r="34" spans="2:12" s="18" customFormat="1" ht="47.25" x14ac:dyDescent="0.2">
      <c r="B34" s="78">
        <v>4</v>
      </c>
      <c r="C34" s="131" t="s">
        <v>214</v>
      </c>
      <c r="D34" s="91" t="s">
        <v>212</v>
      </c>
      <c r="E34" s="137">
        <v>1</v>
      </c>
      <c r="F34" s="129" t="s">
        <v>31</v>
      </c>
      <c r="G34" s="129">
        <v>1</v>
      </c>
      <c r="H34" s="130">
        <v>7023</v>
      </c>
      <c r="I34" s="135">
        <f t="shared" si="0"/>
        <v>7023</v>
      </c>
      <c r="J34" s="185">
        <v>4</v>
      </c>
      <c r="K34" s="52">
        <v>40.6</v>
      </c>
      <c r="L34" s="52">
        <f t="shared" si="1"/>
        <v>40.6</v>
      </c>
    </row>
    <row r="35" spans="2:12" s="18" customFormat="1" ht="75" x14ac:dyDescent="0.2">
      <c r="B35" s="78">
        <v>5</v>
      </c>
      <c r="C35" s="63" t="s">
        <v>29</v>
      </c>
      <c r="D35" s="59" t="s">
        <v>30</v>
      </c>
      <c r="E35" s="41">
        <v>1</v>
      </c>
      <c r="F35" s="38" t="s">
        <v>31</v>
      </c>
      <c r="G35" s="129">
        <v>1</v>
      </c>
      <c r="H35" s="130">
        <v>14088</v>
      </c>
      <c r="I35" s="135">
        <f t="shared" si="0"/>
        <v>14088</v>
      </c>
      <c r="J35" s="185">
        <v>4</v>
      </c>
      <c r="K35" s="52">
        <v>81.3</v>
      </c>
      <c r="L35" s="52">
        <f t="shared" si="1"/>
        <v>81.3</v>
      </c>
    </row>
    <row r="36" spans="2:12" s="18" customFormat="1" ht="75" x14ac:dyDescent="0.2">
      <c r="B36" s="78">
        <v>6</v>
      </c>
      <c r="C36" s="63" t="s">
        <v>32</v>
      </c>
      <c r="D36" s="59" t="s">
        <v>33</v>
      </c>
      <c r="E36" s="41">
        <v>1</v>
      </c>
      <c r="F36" s="38" t="s">
        <v>34</v>
      </c>
      <c r="G36" s="129">
        <v>8</v>
      </c>
      <c r="H36" s="130">
        <v>7023</v>
      </c>
      <c r="I36" s="135">
        <f t="shared" si="0"/>
        <v>56184</v>
      </c>
      <c r="J36" s="185">
        <v>4</v>
      </c>
      <c r="K36" s="52">
        <v>40.6</v>
      </c>
      <c r="L36" s="52">
        <f t="shared" si="1"/>
        <v>324.8</v>
      </c>
    </row>
    <row r="37" spans="2:12" s="18" customFormat="1" ht="201.75" customHeight="1" x14ac:dyDescent="0.2">
      <c r="B37" s="78">
        <v>7</v>
      </c>
      <c r="C37" s="63" t="s">
        <v>35</v>
      </c>
      <c r="D37" s="59" t="s">
        <v>215</v>
      </c>
      <c r="E37" s="41">
        <v>4.5</v>
      </c>
      <c r="F37" s="38" t="s">
        <v>23</v>
      </c>
      <c r="G37" s="129">
        <v>2</v>
      </c>
      <c r="H37" s="130">
        <v>19704</v>
      </c>
      <c r="I37" s="135">
        <f t="shared" si="0"/>
        <v>177336</v>
      </c>
      <c r="J37" s="185">
        <v>4</v>
      </c>
      <c r="K37" s="52">
        <v>113.8</v>
      </c>
      <c r="L37" s="52">
        <f t="shared" si="1"/>
        <v>1024.2</v>
      </c>
    </row>
    <row r="38" spans="2:12" s="18" customFormat="1" ht="90" x14ac:dyDescent="0.2">
      <c r="B38" s="78">
        <v>8</v>
      </c>
      <c r="C38" s="63" t="s">
        <v>36</v>
      </c>
      <c r="D38" s="59" t="s">
        <v>37</v>
      </c>
      <c r="E38" s="41">
        <v>1</v>
      </c>
      <c r="F38" s="38" t="s">
        <v>38</v>
      </c>
      <c r="G38" s="129">
        <v>2</v>
      </c>
      <c r="H38" s="130">
        <v>5023</v>
      </c>
      <c r="I38" s="135">
        <f t="shared" si="0"/>
        <v>10046</v>
      </c>
      <c r="J38" s="185">
        <v>4</v>
      </c>
      <c r="K38" s="52">
        <v>29</v>
      </c>
      <c r="L38" s="52">
        <f t="shared" si="1"/>
        <v>58</v>
      </c>
    </row>
    <row r="39" spans="2:12" s="18" customFormat="1" ht="60" x14ac:dyDescent="0.2">
      <c r="B39" s="78">
        <v>9</v>
      </c>
      <c r="C39" s="63" t="s">
        <v>39</v>
      </c>
      <c r="D39" s="59" t="s">
        <v>40</v>
      </c>
      <c r="E39" s="41">
        <v>1</v>
      </c>
      <c r="F39" s="38" t="s">
        <v>41</v>
      </c>
      <c r="G39" s="129">
        <v>2</v>
      </c>
      <c r="H39" s="130">
        <v>2843</v>
      </c>
      <c r="I39" s="135">
        <f t="shared" si="0"/>
        <v>5686</v>
      </c>
      <c r="J39" s="185">
        <v>4</v>
      </c>
      <c r="K39" s="52">
        <v>16.8</v>
      </c>
      <c r="L39" s="52">
        <f t="shared" si="1"/>
        <v>33.6</v>
      </c>
    </row>
    <row r="40" spans="2:12" s="18" customFormat="1" ht="120" x14ac:dyDescent="0.2">
      <c r="B40" s="78">
        <v>10</v>
      </c>
      <c r="C40" s="63" t="s">
        <v>42</v>
      </c>
      <c r="D40" s="59" t="s">
        <v>43</v>
      </c>
      <c r="E40" s="41">
        <v>1</v>
      </c>
      <c r="F40" s="38" t="s">
        <v>44</v>
      </c>
      <c r="G40" s="129">
        <v>1</v>
      </c>
      <c r="H40" s="130">
        <v>14088</v>
      </c>
      <c r="I40" s="135">
        <f t="shared" si="0"/>
        <v>14088</v>
      </c>
      <c r="J40" s="185">
        <v>4</v>
      </c>
      <c r="K40" s="52">
        <v>81.3</v>
      </c>
      <c r="L40" s="52">
        <f t="shared" si="1"/>
        <v>81.3</v>
      </c>
    </row>
    <row r="41" spans="2:12" s="18" customFormat="1" ht="120" x14ac:dyDescent="0.2">
      <c r="B41" s="78">
        <v>11</v>
      </c>
      <c r="C41" s="63" t="s">
        <v>45</v>
      </c>
      <c r="D41" s="59" t="s">
        <v>46</v>
      </c>
      <c r="E41" s="41">
        <v>1</v>
      </c>
      <c r="F41" s="38" t="s">
        <v>47</v>
      </c>
      <c r="G41" s="129">
        <v>1</v>
      </c>
      <c r="H41" s="130">
        <v>19765</v>
      </c>
      <c r="I41" s="135">
        <f t="shared" si="0"/>
        <v>19765</v>
      </c>
      <c r="J41" s="185">
        <v>4</v>
      </c>
      <c r="K41" s="52">
        <v>114.1</v>
      </c>
      <c r="L41" s="52">
        <f t="shared" si="1"/>
        <v>114.1</v>
      </c>
    </row>
    <row r="42" spans="2:12" s="18" customFormat="1" ht="120" x14ac:dyDescent="0.2">
      <c r="B42" s="78">
        <v>12</v>
      </c>
      <c r="C42" s="63" t="s">
        <v>48</v>
      </c>
      <c r="D42" s="59" t="s">
        <v>49</v>
      </c>
      <c r="E42" s="41">
        <v>0.5</v>
      </c>
      <c r="F42" s="38" t="s">
        <v>50</v>
      </c>
      <c r="G42" s="129">
        <v>2</v>
      </c>
      <c r="H42" s="130">
        <v>20622</v>
      </c>
      <c r="I42" s="135">
        <f t="shared" si="0"/>
        <v>20622</v>
      </c>
      <c r="J42" s="185">
        <v>3.5</v>
      </c>
      <c r="K42" s="52">
        <v>126.1</v>
      </c>
      <c r="L42" s="52">
        <f t="shared" si="1"/>
        <v>126.1</v>
      </c>
    </row>
    <row r="43" spans="2:12" s="18" customFormat="1" ht="90" x14ac:dyDescent="0.2">
      <c r="B43" s="78">
        <v>13</v>
      </c>
      <c r="C43" s="63" t="s">
        <v>51</v>
      </c>
      <c r="D43" s="59" t="s">
        <v>52</v>
      </c>
      <c r="E43" s="41">
        <v>1</v>
      </c>
      <c r="F43" s="38" t="s">
        <v>53</v>
      </c>
      <c r="G43" s="129">
        <v>66</v>
      </c>
      <c r="H43" s="130">
        <v>792</v>
      </c>
      <c r="I43" s="135">
        <f>E43*G43*H43</f>
        <v>52272</v>
      </c>
      <c r="J43" s="185">
        <v>3.5</v>
      </c>
      <c r="K43" s="52">
        <v>4.8</v>
      </c>
      <c r="L43" s="52">
        <f>E43*G43*K43</f>
        <v>316.8</v>
      </c>
    </row>
    <row r="44" spans="2:12" s="18" customFormat="1" ht="90" x14ac:dyDescent="0.2">
      <c r="B44" s="78">
        <v>14</v>
      </c>
      <c r="C44" s="63" t="s">
        <v>54</v>
      </c>
      <c r="D44" s="59" t="s">
        <v>216</v>
      </c>
      <c r="E44" s="41">
        <v>0.2</v>
      </c>
      <c r="F44" s="38" t="s">
        <v>55</v>
      </c>
      <c r="G44" s="129">
        <v>1</v>
      </c>
      <c r="H44" s="130">
        <v>33200</v>
      </c>
      <c r="I44" s="135">
        <f>E44*G44*H44</f>
        <v>6640</v>
      </c>
      <c r="J44" s="185">
        <v>4</v>
      </c>
      <c r="K44" s="52">
        <v>191.1</v>
      </c>
      <c r="L44" s="52">
        <f>E44*G44*K44</f>
        <v>38.22</v>
      </c>
    </row>
    <row r="45" spans="2:12" s="18" customFormat="1" ht="90" x14ac:dyDescent="0.2">
      <c r="B45" s="78">
        <v>15</v>
      </c>
      <c r="C45" s="63" t="s">
        <v>56</v>
      </c>
      <c r="D45" s="59" t="s">
        <v>57</v>
      </c>
      <c r="E45" s="41">
        <v>1</v>
      </c>
      <c r="F45" s="38" t="s">
        <v>58</v>
      </c>
      <c r="G45" s="129">
        <v>240</v>
      </c>
      <c r="H45" s="130">
        <v>1510</v>
      </c>
      <c r="I45" s="135">
        <f>E45*G45*H45</f>
        <v>362400</v>
      </c>
      <c r="J45" s="185">
        <v>4</v>
      </c>
      <c r="K45" s="52">
        <v>8.6999999999999993</v>
      </c>
      <c r="L45" s="52">
        <f>E45*G45*K45</f>
        <v>2088</v>
      </c>
    </row>
    <row r="46" spans="2:12" s="18" customFormat="1" ht="135" x14ac:dyDescent="0.2">
      <c r="B46" s="78">
        <v>16</v>
      </c>
      <c r="C46" s="197" t="s">
        <v>59</v>
      </c>
      <c r="D46" s="59" t="s">
        <v>60</v>
      </c>
      <c r="E46" s="41">
        <v>1</v>
      </c>
      <c r="F46" s="38" t="s">
        <v>61</v>
      </c>
      <c r="G46" s="129">
        <v>90</v>
      </c>
      <c r="H46" s="130">
        <v>253</v>
      </c>
      <c r="I46" s="135">
        <f>E46*G46*H46</f>
        <v>22770</v>
      </c>
      <c r="J46" s="185">
        <v>3</v>
      </c>
      <c r="K46" s="52">
        <v>1.6</v>
      </c>
      <c r="L46" s="52">
        <f>E46*G46*K46</f>
        <v>144</v>
      </c>
    </row>
    <row r="47" spans="2:12" s="18" customFormat="1" ht="69" customHeight="1" x14ac:dyDescent="0.2">
      <c r="B47" s="78">
        <v>17</v>
      </c>
      <c r="C47" s="198" t="s">
        <v>260</v>
      </c>
      <c r="D47" s="187" t="s">
        <v>243</v>
      </c>
      <c r="E47" s="188">
        <v>1</v>
      </c>
      <c r="F47" s="188" t="s">
        <v>242</v>
      </c>
      <c r="G47" s="189">
        <v>300</v>
      </c>
      <c r="H47" s="190">
        <v>838</v>
      </c>
      <c r="I47" s="186">
        <f>E47*G47*H47</f>
        <v>251400</v>
      </c>
      <c r="J47" s="186">
        <v>4</v>
      </c>
      <c r="K47" s="191">
        <v>4.8</v>
      </c>
      <c r="L47" s="186">
        <f>E47*G47*K47</f>
        <v>1440</v>
      </c>
    </row>
    <row r="48" spans="2:12" s="140" customFormat="1" ht="75" x14ac:dyDescent="0.2">
      <c r="B48" s="78">
        <v>18</v>
      </c>
      <c r="C48" s="63" t="s">
        <v>62</v>
      </c>
      <c r="D48" s="59" t="s">
        <v>63</v>
      </c>
      <c r="E48" s="41">
        <v>1</v>
      </c>
      <c r="F48" s="38" t="s">
        <v>64</v>
      </c>
      <c r="G48" s="129">
        <v>60</v>
      </c>
      <c r="H48" s="130">
        <v>4322</v>
      </c>
      <c r="I48" s="135">
        <f t="shared" ref="I48:I63" si="2">E48*G48*H48</f>
        <v>259320</v>
      </c>
      <c r="J48" s="185">
        <v>5</v>
      </c>
      <c r="K48" s="52">
        <v>21.7</v>
      </c>
      <c r="L48" s="52">
        <f t="shared" ref="L48:L63" si="3">E48*G48*K48</f>
        <v>1302</v>
      </c>
    </row>
    <row r="49" spans="2:12" s="18" customFormat="1" ht="75" x14ac:dyDescent="0.2">
      <c r="B49" s="78">
        <v>19</v>
      </c>
      <c r="C49" s="63" t="s">
        <v>65</v>
      </c>
      <c r="D49" s="59" t="s">
        <v>66</v>
      </c>
      <c r="E49" s="41">
        <v>1</v>
      </c>
      <c r="F49" s="38" t="s">
        <v>67</v>
      </c>
      <c r="G49" s="129">
        <v>1</v>
      </c>
      <c r="H49" s="130">
        <v>8772</v>
      </c>
      <c r="I49" s="130">
        <f t="shared" si="2"/>
        <v>8772</v>
      </c>
      <c r="J49" s="185">
        <v>3</v>
      </c>
      <c r="K49" s="52">
        <v>57</v>
      </c>
      <c r="L49" s="52">
        <f t="shared" si="3"/>
        <v>57</v>
      </c>
    </row>
    <row r="50" spans="2:12" s="18" customFormat="1" ht="45" x14ac:dyDescent="0.2">
      <c r="B50" s="78">
        <v>20</v>
      </c>
      <c r="C50" s="63" t="s">
        <v>68</v>
      </c>
      <c r="D50" s="59" t="s">
        <v>69</v>
      </c>
      <c r="E50" s="41">
        <v>1</v>
      </c>
      <c r="F50" s="38" t="s">
        <v>70</v>
      </c>
      <c r="G50" s="129">
        <v>6.5</v>
      </c>
      <c r="H50" s="130">
        <v>154</v>
      </c>
      <c r="I50" s="135">
        <f t="shared" si="2"/>
        <v>1001</v>
      </c>
      <c r="J50" s="185">
        <v>3</v>
      </c>
      <c r="K50" s="52">
        <v>1</v>
      </c>
      <c r="L50" s="52">
        <f t="shared" si="3"/>
        <v>6.5</v>
      </c>
    </row>
    <row r="51" spans="2:12" s="18" customFormat="1" ht="60" x14ac:dyDescent="0.2">
      <c r="B51" s="78">
        <v>21</v>
      </c>
      <c r="C51" s="63" t="s">
        <v>71</v>
      </c>
      <c r="D51" s="59" t="s">
        <v>72</v>
      </c>
      <c r="E51" s="41">
        <v>1</v>
      </c>
      <c r="F51" s="38" t="s">
        <v>73</v>
      </c>
      <c r="G51" s="129">
        <v>60</v>
      </c>
      <c r="H51" s="130">
        <v>768</v>
      </c>
      <c r="I51" s="135">
        <f t="shared" si="2"/>
        <v>46080</v>
      </c>
      <c r="J51" s="185">
        <v>5</v>
      </c>
      <c r="K51" s="52">
        <v>3.9</v>
      </c>
      <c r="L51" s="52">
        <f t="shared" si="3"/>
        <v>234</v>
      </c>
    </row>
    <row r="52" spans="2:12" s="18" customFormat="1" ht="45" x14ac:dyDescent="0.2">
      <c r="B52" s="78">
        <v>22</v>
      </c>
      <c r="C52" s="63" t="s">
        <v>74</v>
      </c>
      <c r="D52" s="59" t="s">
        <v>75</v>
      </c>
      <c r="E52" s="41">
        <v>1</v>
      </c>
      <c r="F52" s="38" t="s">
        <v>55</v>
      </c>
      <c r="G52" s="129">
        <v>1</v>
      </c>
      <c r="H52" s="130">
        <v>5134</v>
      </c>
      <c r="I52" s="135">
        <f t="shared" si="2"/>
        <v>5134</v>
      </c>
      <c r="J52" s="185">
        <v>4</v>
      </c>
      <c r="K52" s="52">
        <v>29.6</v>
      </c>
      <c r="L52" s="52">
        <f t="shared" si="3"/>
        <v>29.6</v>
      </c>
    </row>
    <row r="53" spans="2:12" s="18" customFormat="1" ht="90" x14ac:dyDescent="0.2">
      <c r="B53" s="78">
        <v>23</v>
      </c>
      <c r="C53" s="63" t="s">
        <v>76</v>
      </c>
      <c r="D53" s="59" t="s">
        <v>77</v>
      </c>
      <c r="E53" s="41">
        <v>1</v>
      </c>
      <c r="F53" s="38" t="s">
        <v>55</v>
      </c>
      <c r="G53" s="129">
        <v>1</v>
      </c>
      <c r="H53" s="130">
        <v>20173</v>
      </c>
      <c r="I53" s="135">
        <f t="shared" si="2"/>
        <v>20173</v>
      </c>
      <c r="J53" s="185">
        <v>3.5</v>
      </c>
      <c r="K53" s="52">
        <v>123.4</v>
      </c>
      <c r="L53" s="52">
        <f t="shared" si="3"/>
        <v>123.4</v>
      </c>
    </row>
    <row r="54" spans="2:12" s="18" customFormat="1" ht="75" x14ac:dyDescent="0.2">
      <c r="B54" s="78">
        <v>24</v>
      </c>
      <c r="C54" s="63" t="s">
        <v>78</v>
      </c>
      <c r="D54" s="59" t="s">
        <v>79</v>
      </c>
      <c r="E54" s="41">
        <v>1</v>
      </c>
      <c r="F54" s="38" t="s">
        <v>55</v>
      </c>
      <c r="G54" s="129">
        <v>1</v>
      </c>
      <c r="H54" s="130">
        <v>10332</v>
      </c>
      <c r="I54" s="135">
        <f t="shared" si="2"/>
        <v>10332</v>
      </c>
      <c r="J54" s="185">
        <v>3.5</v>
      </c>
      <c r="K54" s="52">
        <v>63.2</v>
      </c>
      <c r="L54" s="52">
        <f t="shared" si="3"/>
        <v>63.2</v>
      </c>
    </row>
    <row r="55" spans="2:12" s="18" customFormat="1" ht="105" x14ac:dyDescent="0.2">
      <c r="B55" s="78">
        <v>25</v>
      </c>
      <c r="C55" s="63" t="s">
        <v>80</v>
      </c>
      <c r="D55" s="59" t="s">
        <v>81</v>
      </c>
      <c r="E55" s="41">
        <v>1</v>
      </c>
      <c r="F55" s="38" t="s">
        <v>23</v>
      </c>
      <c r="G55" s="129">
        <v>5</v>
      </c>
      <c r="H55" s="130">
        <v>669</v>
      </c>
      <c r="I55" s="135">
        <f t="shared" si="2"/>
        <v>3345</v>
      </c>
      <c r="J55" s="185">
        <v>4</v>
      </c>
      <c r="K55" s="52">
        <v>3.9</v>
      </c>
      <c r="L55" s="52">
        <f t="shared" si="3"/>
        <v>19.5</v>
      </c>
    </row>
    <row r="56" spans="2:12" s="18" customFormat="1" ht="90" x14ac:dyDescent="0.2">
      <c r="B56" s="78">
        <v>26</v>
      </c>
      <c r="C56" s="63" t="s">
        <v>82</v>
      </c>
      <c r="D56" s="59" t="s">
        <v>83</v>
      </c>
      <c r="E56" s="41">
        <v>1</v>
      </c>
      <c r="F56" s="38" t="s">
        <v>38</v>
      </c>
      <c r="G56" s="129">
        <v>1</v>
      </c>
      <c r="H56" s="130">
        <v>31117</v>
      </c>
      <c r="I56" s="135">
        <f t="shared" si="2"/>
        <v>31117</v>
      </c>
      <c r="J56" s="185">
        <v>3.5</v>
      </c>
      <c r="K56" s="52">
        <v>190.3</v>
      </c>
      <c r="L56" s="52">
        <f t="shared" si="3"/>
        <v>190.3</v>
      </c>
    </row>
    <row r="57" spans="2:12" s="18" customFormat="1" ht="105" x14ac:dyDescent="0.2">
      <c r="B57" s="78">
        <v>27</v>
      </c>
      <c r="C57" s="63" t="s">
        <v>85</v>
      </c>
      <c r="D57" s="59" t="s">
        <v>86</v>
      </c>
      <c r="E57" s="41">
        <v>1</v>
      </c>
      <c r="F57" s="38" t="s">
        <v>84</v>
      </c>
      <c r="G57" s="129">
        <v>1</v>
      </c>
      <c r="H57" s="130">
        <v>6858</v>
      </c>
      <c r="I57" s="135">
        <f t="shared" si="2"/>
        <v>6858</v>
      </c>
      <c r="J57" s="185">
        <v>4.5</v>
      </c>
      <c r="K57" s="52">
        <v>36.9</v>
      </c>
      <c r="L57" s="52">
        <f t="shared" si="3"/>
        <v>36.9</v>
      </c>
    </row>
    <row r="58" spans="2:12" s="18" customFormat="1" ht="90" x14ac:dyDescent="0.2">
      <c r="B58" s="78">
        <v>28</v>
      </c>
      <c r="C58" s="63" t="s">
        <v>87</v>
      </c>
      <c r="D58" s="59" t="s">
        <v>88</v>
      </c>
      <c r="E58" s="41">
        <v>1</v>
      </c>
      <c r="F58" s="38" t="s">
        <v>55</v>
      </c>
      <c r="G58" s="129">
        <v>1</v>
      </c>
      <c r="H58" s="130">
        <v>60846</v>
      </c>
      <c r="I58" s="135">
        <f t="shared" si="2"/>
        <v>60846</v>
      </c>
      <c r="J58" s="185">
        <v>4</v>
      </c>
      <c r="K58" s="52">
        <v>351.3</v>
      </c>
      <c r="L58" s="52">
        <f t="shared" si="3"/>
        <v>351.3</v>
      </c>
    </row>
    <row r="59" spans="2:12" s="18" customFormat="1" ht="60" x14ac:dyDescent="0.2">
      <c r="B59" s="78">
        <v>29</v>
      </c>
      <c r="C59" s="63" t="s">
        <v>89</v>
      </c>
      <c r="D59" s="59" t="s">
        <v>233</v>
      </c>
      <c r="E59" s="41">
        <v>1</v>
      </c>
      <c r="F59" s="38" t="s">
        <v>31</v>
      </c>
      <c r="G59" s="129">
        <v>1</v>
      </c>
      <c r="H59" s="130">
        <v>2381</v>
      </c>
      <c r="I59" s="135">
        <f t="shared" si="2"/>
        <v>2381</v>
      </c>
      <c r="J59" s="185">
        <v>4.5</v>
      </c>
      <c r="K59" s="52">
        <v>12.8</v>
      </c>
      <c r="L59" s="52">
        <f t="shared" si="3"/>
        <v>12.8</v>
      </c>
    </row>
    <row r="60" spans="2:12" s="18" customFormat="1" ht="78" customHeight="1" x14ac:dyDescent="0.2">
      <c r="B60" s="78">
        <v>30</v>
      </c>
      <c r="C60" s="63" t="s">
        <v>232</v>
      </c>
      <c r="D60" s="59" t="s">
        <v>234</v>
      </c>
      <c r="E60" s="41">
        <v>1</v>
      </c>
      <c r="F60" s="38" t="s">
        <v>225</v>
      </c>
      <c r="G60" s="129">
        <v>32</v>
      </c>
      <c r="H60" s="130">
        <v>260</v>
      </c>
      <c r="I60" s="135">
        <f t="shared" si="2"/>
        <v>8320</v>
      </c>
      <c r="J60" s="185">
        <v>3.5</v>
      </c>
      <c r="K60" s="52">
        <v>1.8</v>
      </c>
      <c r="L60" s="52">
        <f t="shared" si="3"/>
        <v>57.6</v>
      </c>
    </row>
    <row r="61" spans="2:12" s="18" customFormat="1" ht="64.5" customHeight="1" x14ac:dyDescent="0.2">
      <c r="B61" s="78">
        <v>31</v>
      </c>
      <c r="C61" s="63" t="s">
        <v>232</v>
      </c>
      <c r="D61" s="59" t="s">
        <v>235</v>
      </c>
      <c r="E61" s="41">
        <v>1</v>
      </c>
      <c r="F61" s="38" t="s">
        <v>225</v>
      </c>
      <c r="G61" s="129">
        <v>30</v>
      </c>
      <c r="H61" s="130">
        <v>260</v>
      </c>
      <c r="I61" s="135">
        <f t="shared" si="2"/>
        <v>7800</v>
      </c>
      <c r="J61" s="185">
        <v>3.5</v>
      </c>
      <c r="K61" s="52">
        <v>1.8</v>
      </c>
      <c r="L61" s="52">
        <f t="shared" si="3"/>
        <v>54</v>
      </c>
    </row>
    <row r="62" spans="2:12" s="18" customFormat="1" ht="78" customHeight="1" x14ac:dyDescent="0.2">
      <c r="B62" s="78">
        <v>32</v>
      </c>
      <c r="C62" s="63" t="s">
        <v>232</v>
      </c>
      <c r="D62" s="59" t="s">
        <v>236</v>
      </c>
      <c r="E62" s="41">
        <v>1</v>
      </c>
      <c r="F62" s="38" t="s">
        <v>225</v>
      </c>
      <c r="G62" s="129">
        <v>6</v>
      </c>
      <c r="H62" s="130">
        <v>260</v>
      </c>
      <c r="I62" s="135">
        <f t="shared" si="2"/>
        <v>1560</v>
      </c>
      <c r="J62" s="185">
        <v>3.5</v>
      </c>
      <c r="K62" s="52">
        <v>1.8</v>
      </c>
      <c r="L62" s="52">
        <f t="shared" si="3"/>
        <v>10.8</v>
      </c>
    </row>
    <row r="63" spans="2:12" s="18" customFormat="1" ht="60" x14ac:dyDescent="0.2">
      <c r="B63" s="78">
        <v>33</v>
      </c>
      <c r="C63" s="63" t="s">
        <v>232</v>
      </c>
      <c r="D63" s="59" t="s">
        <v>237</v>
      </c>
      <c r="E63" s="41">
        <v>1</v>
      </c>
      <c r="F63" s="38" t="s">
        <v>225</v>
      </c>
      <c r="G63" s="129">
        <v>11</v>
      </c>
      <c r="H63" s="130">
        <v>260</v>
      </c>
      <c r="I63" s="135">
        <f t="shared" si="2"/>
        <v>2860</v>
      </c>
      <c r="J63" s="185">
        <v>3.5</v>
      </c>
      <c r="K63" s="52">
        <v>1.8</v>
      </c>
      <c r="L63" s="52">
        <f t="shared" si="3"/>
        <v>19.8</v>
      </c>
    </row>
    <row r="64" spans="2:12" s="18" customFormat="1" ht="24.75" customHeight="1" x14ac:dyDescent="0.2">
      <c r="B64" s="78">
        <v>34</v>
      </c>
      <c r="C64" s="74"/>
      <c r="D64" s="75" t="s">
        <v>123</v>
      </c>
      <c r="E64" s="76"/>
      <c r="F64" s="77"/>
      <c r="G64" s="183"/>
      <c r="H64" s="135"/>
      <c r="I64" s="135">
        <f>SUM(I31:I63)</f>
        <v>1536851</v>
      </c>
      <c r="J64" s="184"/>
      <c r="K64" s="81"/>
      <c r="L64" s="81">
        <f>SUM(L31:L63)</f>
        <v>8706.7199999999975</v>
      </c>
    </row>
    <row r="65" spans="2:16" s="18" customFormat="1" ht="36" customHeight="1" x14ac:dyDescent="0.2">
      <c r="B65" s="78">
        <v>35</v>
      </c>
      <c r="C65" s="74"/>
      <c r="D65" s="82" t="s">
        <v>127</v>
      </c>
      <c r="E65" s="79" t="s">
        <v>16</v>
      </c>
      <c r="F65" s="78">
        <v>1</v>
      </c>
      <c r="G65" s="183"/>
      <c r="H65" s="135"/>
      <c r="I65" s="135">
        <f>I64*F65</f>
        <v>1536851</v>
      </c>
      <c r="J65" s="184"/>
      <c r="K65" s="81"/>
      <c r="L65" s="81"/>
    </row>
    <row r="66" spans="2:16" s="18" customFormat="1" ht="27" customHeight="1" x14ac:dyDescent="0.2">
      <c r="B66" s="78">
        <v>36</v>
      </c>
      <c r="C66" s="74"/>
      <c r="D66" s="82" t="s">
        <v>124</v>
      </c>
      <c r="E66" s="79" t="s">
        <v>16</v>
      </c>
      <c r="F66" s="78">
        <v>1</v>
      </c>
      <c r="G66" s="78"/>
      <c r="H66" s="135"/>
      <c r="I66" s="79">
        <f>I65*F66</f>
        <v>1536851</v>
      </c>
      <c r="J66" s="80"/>
      <c r="K66" s="81"/>
      <c r="L66" s="81"/>
    </row>
    <row r="67" spans="2:16" s="18" customFormat="1" ht="25.5" customHeight="1" x14ac:dyDescent="0.2">
      <c r="B67" s="78">
        <v>37</v>
      </c>
      <c r="C67" s="63"/>
      <c r="D67" s="83" t="s">
        <v>130</v>
      </c>
      <c r="E67" s="84"/>
      <c r="F67" s="85"/>
      <c r="G67" s="85"/>
      <c r="H67" s="139"/>
      <c r="I67" s="87">
        <f>I66</f>
        <v>1536851</v>
      </c>
      <c r="J67" s="86"/>
      <c r="K67" s="52"/>
      <c r="L67" s="52"/>
    </row>
    <row r="68" spans="2:16" s="18" customFormat="1" ht="48.75" customHeight="1" x14ac:dyDescent="0.2">
      <c r="B68" s="78">
        <v>38</v>
      </c>
      <c r="C68" s="63"/>
      <c r="D68" s="211" t="s">
        <v>218</v>
      </c>
      <c r="E68" s="212"/>
      <c r="F68" s="212"/>
      <c r="G68" s="212"/>
      <c r="H68" s="212"/>
      <c r="I68" s="212"/>
      <c r="J68" s="213"/>
      <c r="K68" s="126"/>
      <c r="L68" s="126"/>
      <c r="M68" s="127"/>
      <c r="N68" s="127"/>
      <c r="O68" s="127"/>
      <c r="P68" s="127"/>
    </row>
    <row r="69" spans="2:16" s="18" customFormat="1" ht="90" x14ac:dyDescent="0.2">
      <c r="B69" s="78">
        <v>39</v>
      </c>
      <c r="C69" s="63" t="s">
        <v>90</v>
      </c>
      <c r="D69" s="59" t="s">
        <v>219</v>
      </c>
      <c r="E69" s="41">
        <v>1</v>
      </c>
      <c r="F69" s="38" t="s">
        <v>91</v>
      </c>
      <c r="G69" s="38">
        <v>3</v>
      </c>
      <c r="H69" s="41">
        <v>5357</v>
      </c>
      <c r="I69" s="130">
        <f t="shared" ref="I69:I87" si="4">E69*G69*H69</f>
        <v>16071</v>
      </c>
      <c r="J69" s="51">
        <v>3.5</v>
      </c>
      <c r="K69" s="52">
        <v>33.5</v>
      </c>
      <c r="L69" s="52">
        <f t="shared" ref="L69:L87" si="5">E69*G69*K69</f>
        <v>100.5</v>
      </c>
    </row>
    <row r="70" spans="2:16" s="18" customFormat="1" ht="90" x14ac:dyDescent="0.2">
      <c r="B70" s="78">
        <v>40</v>
      </c>
      <c r="C70" s="63" t="s">
        <v>92</v>
      </c>
      <c r="D70" s="59" t="s">
        <v>220</v>
      </c>
      <c r="E70" s="41">
        <v>1</v>
      </c>
      <c r="F70" s="38" t="s">
        <v>91</v>
      </c>
      <c r="G70" s="38">
        <v>4</v>
      </c>
      <c r="H70" s="41">
        <v>2811</v>
      </c>
      <c r="I70" s="130">
        <f t="shared" si="4"/>
        <v>11244</v>
      </c>
      <c r="J70" s="51">
        <v>3.5</v>
      </c>
      <c r="K70" s="52">
        <v>17.600000000000001</v>
      </c>
      <c r="L70" s="52">
        <f t="shared" si="5"/>
        <v>70.400000000000006</v>
      </c>
    </row>
    <row r="71" spans="2:16" s="18" customFormat="1" ht="75" x14ac:dyDescent="0.2">
      <c r="B71" s="78">
        <v>41</v>
      </c>
      <c r="C71" s="63" t="s">
        <v>93</v>
      </c>
      <c r="D71" s="59" t="s">
        <v>94</v>
      </c>
      <c r="E71" s="41">
        <v>0.5</v>
      </c>
      <c r="F71" s="38" t="s">
        <v>23</v>
      </c>
      <c r="G71" s="38">
        <v>1</v>
      </c>
      <c r="H71" s="41">
        <v>50805</v>
      </c>
      <c r="I71" s="130">
        <f t="shared" si="4"/>
        <v>25402.5</v>
      </c>
      <c r="J71" s="51">
        <v>3.4</v>
      </c>
      <c r="K71" s="52">
        <v>321.8</v>
      </c>
      <c r="L71" s="52">
        <f t="shared" si="5"/>
        <v>160.9</v>
      </c>
    </row>
    <row r="72" spans="2:16" s="18" customFormat="1" ht="75" x14ac:dyDescent="0.2">
      <c r="B72" s="78">
        <v>42</v>
      </c>
      <c r="C72" s="63" t="s">
        <v>95</v>
      </c>
      <c r="D72" s="59" t="s">
        <v>221</v>
      </c>
      <c r="E72" s="41">
        <v>1</v>
      </c>
      <c r="F72" s="38" t="s">
        <v>96</v>
      </c>
      <c r="G72" s="38">
        <v>2</v>
      </c>
      <c r="H72" s="41">
        <v>28937</v>
      </c>
      <c r="I72" s="130">
        <f t="shared" si="4"/>
        <v>57874</v>
      </c>
      <c r="J72" s="51">
        <v>3.4</v>
      </c>
      <c r="K72" s="52">
        <v>183.3</v>
      </c>
      <c r="L72" s="52">
        <f t="shared" si="5"/>
        <v>366.6</v>
      </c>
    </row>
    <row r="73" spans="2:16" s="18" customFormat="1" ht="75" x14ac:dyDescent="0.2">
      <c r="B73" s="78">
        <v>43</v>
      </c>
      <c r="C73" s="63" t="s">
        <v>97</v>
      </c>
      <c r="D73" s="59" t="s">
        <v>222</v>
      </c>
      <c r="E73" s="41">
        <v>1</v>
      </c>
      <c r="F73" s="38" t="s">
        <v>98</v>
      </c>
      <c r="G73" s="38">
        <v>1</v>
      </c>
      <c r="H73" s="41">
        <v>35260</v>
      </c>
      <c r="I73" s="130">
        <f t="shared" si="4"/>
        <v>35260</v>
      </c>
      <c r="J73" s="51">
        <v>3.4</v>
      </c>
      <c r="K73" s="52">
        <v>223.3</v>
      </c>
      <c r="L73" s="52">
        <f t="shared" si="5"/>
        <v>223.3</v>
      </c>
    </row>
    <row r="74" spans="2:16" s="18" customFormat="1" ht="75" x14ac:dyDescent="0.2">
      <c r="B74" s="78">
        <v>44</v>
      </c>
      <c r="C74" s="63" t="s">
        <v>99</v>
      </c>
      <c r="D74" s="59" t="s">
        <v>223</v>
      </c>
      <c r="E74" s="41">
        <v>1</v>
      </c>
      <c r="F74" s="38" t="s">
        <v>98</v>
      </c>
      <c r="G74" s="38">
        <v>1</v>
      </c>
      <c r="H74" s="41">
        <v>20770</v>
      </c>
      <c r="I74" s="130">
        <f t="shared" si="4"/>
        <v>20770</v>
      </c>
      <c r="J74" s="51">
        <v>3.4</v>
      </c>
      <c r="K74" s="52">
        <v>131.5</v>
      </c>
      <c r="L74" s="52">
        <f t="shared" si="5"/>
        <v>131.5</v>
      </c>
    </row>
    <row r="75" spans="2:16" s="18" customFormat="1" ht="60" x14ac:dyDescent="0.2">
      <c r="B75" s="78">
        <v>45</v>
      </c>
      <c r="C75" s="63" t="s">
        <v>39</v>
      </c>
      <c r="D75" s="59" t="s">
        <v>40</v>
      </c>
      <c r="E75" s="41">
        <v>1</v>
      </c>
      <c r="F75" s="38" t="s">
        <v>41</v>
      </c>
      <c r="G75" s="38">
        <v>2</v>
      </c>
      <c r="H75" s="41">
        <v>2843</v>
      </c>
      <c r="I75" s="41">
        <f t="shared" si="4"/>
        <v>5686</v>
      </c>
      <c r="J75" s="51">
        <v>4</v>
      </c>
      <c r="K75" s="52">
        <v>16.8</v>
      </c>
      <c r="L75" s="52">
        <f t="shared" si="5"/>
        <v>33.6</v>
      </c>
    </row>
    <row r="76" spans="2:16" s="18" customFormat="1" ht="90" x14ac:dyDescent="0.2">
      <c r="B76" s="78">
        <v>46</v>
      </c>
      <c r="C76" s="63" t="s">
        <v>100</v>
      </c>
      <c r="D76" s="59" t="s">
        <v>101</v>
      </c>
      <c r="E76" s="41">
        <v>1</v>
      </c>
      <c r="F76" s="38" t="s">
        <v>23</v>
      </c>
      <c r="G76" s="38">
        <v>4</v>
      </c>
      <c r="H76" s="41">
        <v>2497</v>
      </c>
      <c r="I76" s="41">
        <f t="shared" si="4"/>
        <v>9988</v>
      </c>
      <c r="J76" s="51">
        <v>3.4</v>
      </c>
      <c r="K76" s="52">
        <v>15.8</v>
      </c>
      <c r="L76" s="52">
        <f t="shared" si="5"/>
        <v>63.2</v>
      </c>
    </row>
    <row r="77" spans="2:16" s="18" customFormat="1" ht="105" x14ac:dyDescent="0.2">
      <c r="B77" s="78">
        <v>47</v>
      </c>
      <c r="C77" s="63" t="s">
        <v>102</v>
      </c>
      <c r="D77" s="59" t="s">
        <v>103</v>
      </c>
      <c r="E77" s="41">
        <v>1</v>
      </c>
      <c r="F77" s="38" t="s">
        <v>104</v>
      </c>
      <c r="G77" s="38">
        <v>2</v>
      </c>
      <c r="H77" s="41">
        <v>34822</v>
      </c>
      <c r="I77" s="41">
        <f t="shared" si="4"/>
        <v>69644</v>
      </c>
      <c r="J77" s="51">
        <v>4</v>
      </c>
      <c r="K77" s="52">
        <v>205.8</v>
      </c>
      <c r="L77" s="52">
        <f t="shared" si="5"/>
        <v>411.6</v>
      </c>
    </row>
    <row r="78" spans="2:16" s="18" customFormat="1" ht="60" x14ac:dyDescent="0.2">
      <c r="B78" s="78">
        <v>48</v>
      </c>
      <c r="C78" s="63" t="s">
        <v>105</v>
      </c>
      <c r="D78" s="59" t="s">
        <v>106</v>
      </c>
      <c r="E78" s="41">
        <v>1</v>
      </c>
      <c r="F78" s="38" t="s">
        <v>104</v>
      </c>
      <c r="G78" s="38">
        <v>2</v>
      </c>
      <c r="H78" s="41">
        <v>2060</v>
      </c>
      <c r="I78" s="41">
        <f t="shared" si="4"/>
        <v>4120</v>
      </c>
      <c r="J78" s="51">
        <v>3.5</v>
      </c>
      <c r="K78" s="52">
        <v>12.9</v>
      </c>
      <c r="L78" s="52">
        <f t="shared" si="5"/>
        <v>25.8</v>
      </c>
    </row>
    <row r="79" spans="2:16" s="18" customFormat="1" ht="90" x14ac:dyDescent="0.2">
      <c r="B79" s="78">
        <v>49</v>
      </c>
      <c r="C79" s="63" t="s">
        <v>107</v>
      </c>
      <c r="D79" s="161" t="s">
        <v>238</v>
      </c>
      <c r="E79" s="41">
        <v>1</v>
      </c>
      <c r="F79" s="38" t="s">
        <v>23</v>
      </c>
      <c r="G79" s="38">
        <v>1</v>
      </c>
      <c r="H79" s="41">
        <v>3952</v>
      </c>
      <c r="I79" s="41">
        <f t="shared" si="4"/>
        <v>3952</v>
      </c>
      <c r="J79" s="51">
        <v>2.1</v>
      </c>
      <c r="K79" s="52">
        <v>28.4</v>
      </c>
      <c r="L79" s="52">
        <f t="shared" si="5"/>
        <v>28.4</v>
      </c>
    </row>
    <row r="80" spans="2:16" s="18" customFormat="1" ht="90" x14ac:dyDescent="0.2">
      <c r="B80" s="78">
        <v>50</v>
      </c>
      <c r="C80" s="63" t="s">
        <v>108</v>
      </c>
      <c r="D80" s="161" t="s">
        <v>239</v>
      </c>
      <c r="E80" s="41">
        <v>1</v>
      </c>
      <c r="F80" s="38" t="s">
        <v>23</v>
      </c>
      <c r="G80" s="38">
        <v>1</v>
      </c>
      <c r="H80" s="41">
        <v>3294</v>
      </c>
      <c r="I80" s="41">
        <f t="shared" si="4"/>
        <v>3294</v>
      </c>
      <c r="J80" s="51">
        <v>2.1</v>
      </c>
      <c r="K80" s="52">
        <v>23.7</v>
      </c>
      <c r="L80" s="52">
        <f t="shared" si="5"/>
        <v>23.7</v>
      </c>
    </row>
    <row r="81" spans="2:14" s="18" customFormat="1" ht="75" x14ac:dyDescent="0.2">
      <c r="B81" s="78">
        <v>51</v>
      </c>
      <c r="C81" s="63" t="s">
        <v>109</v>
      </c>
      <c r="D81" s="161" t="s">
        <v>240</v>
      </c>
      <c r="E81" s="41">
        <v>1</v>
      </c>
      <c r="F81" s="38" t="s">
        <v>23</v>
      </c>
      <c r="G81" s="38">
        <v>1</v>
      </c>
      <c r="H81" s="41">
        <v>2679</v>
      </c>
      <c r="I81" s="41">
        <f t="shared" si="4"/>
        <v>2679</v>
      </c>
      <c r="J81" s="51">
        <v>2.1</v>
      </c>
      <c r="K81" s="52">
        <v>19.3</v>
      </c>
      <c r="L81" s="52">
        <f t="shared" si="5"/>
        <v>19.3</v>
      </c>
    </row>
    <row r="82" spans="2:14" s="18" customFormat="1" ht="45" x14ac:dyDescent="0.2">
      <c r="B82" s="78">
        <v>52</v>
      </c>
      <c r="C82" s="63" t="s">
        <v>110</v>
      </c>
      <c r="D82" s="161" t="s">
        <v>111</v>
      </c>
      <c r="E82" s="41">
        <v>1</v>
      </c>
      <c r="F82" s="38" t="s">
        <v>112</v>
      </c>
      <c r="G82" s="38">
        <v>1</v>
      </c>
      <c r="H82" s="41">
        <v>36446</v>
      </c>
      <c r="I82" s="41">
        <f t="shared" si="4"/>
        <v>36446</v>
      </c>
      <c r="J82" s="51">
        <v>3.5</v>
      </c>
      <c r="K82" s="52">
        <v>228.2</v>
      </c>
      <c r="L82" s="52">
        <f t="shared" si="5"/>
        <v>228.2</v>
      </c>
    </row>
    <row r="83" spans="2:14" s="18" customFormat="1" ht="49.5" x14ac:dyDescent="0.2">
      <c r="B83" s="78">
        <v>53</v>
      </c>
      <c r="C83" s="163" t="s">
        <v>246</v>
      </c>
      <c r="D83" s="164" t="s">
        <v>245</v>
      </c>
      <c r="E83" s="41">
        <v>1</v>
      </c>
      <c r="F83" s="38" t="s">
        <v>244</v>
      </c>
      <c r="G83" s="38">
        <v>1</v>
      </c>
      <c r="H83" s="41">
        <v>64154</v>
      </c>
      <c r="I83" s="41">
        <f t="shared" si="4"/>
        <v>64154</v>
      </c>
      <c r="J83" s="51">
        <v>3.5</v>
      </c>
      <c r="K83" s="52">
        <v>401.7</v>
      </c>
      <c r="L83" s="52">
        <f t="shared" si="5"/>
        <v>401.7</v>
      </c>
      <c r="M83" s="175"/>
      <c r="N83" s="175"/>
    </row>
    <row r="84" spans="2:14" s="18" customFormat="1" ht="45" x14ac:dyDescent="0.2">
      <c r="B84" s="78">
        <v>54</v>
      </c>
      <c r="C84" s="63" t="s">
        <v>113</v>
      </c>
      <c r="D84" s="59" t="s">
        <v>114</v>
      </c>
      <c r="E84" s="41">
        <v>1</v>
      </c>
      <c r="F84" s="38" t="s">
        <v>23</v>
      </c>
      <c r="G84" s="38">
        <v>8</v>
      </c>
      <c r="H84" s="41">
        <v>480</v>
      </c>
      <c r="I84" s="41">
        <f t="shared" si="4"/>
        <v>3840</v>
      </c>
      <c r="J84" s="51">
        <v>3.2</v>
      </c>
      <c r="K84" s="52">
        <v>3.3</v>
      </c>
      <c r="L84" s="52">
        <f t="shared" si="5"/>
        <v>26.4</v>
      </c>
    </row>
    <row r="85" spans="2:14" s="18" customFormat="1" ht="45" x14ac:dyDescent="0.2">
      <c r="B85" s="78">
        <v>55</v>
      </c>
      <c r="C85" s="63" t="s">
        <v>115</v>
      </c>
      <c r="D85" s="59" t="s">
        <v>116</v>
      </c>
      <c r="E85" s="41">
        <v>1</v>
      </c>
      <c r="F85" s="38" t="s">
        <v>23</v>
      </c>
      <c r="G85" s="38">
        <v>8</v>
      </c>
      <c r="H85" s="41">
        <v>684</v>
      </c>
      <c r="I85" s="41">
        <f t="shared" si="4"/>
        <v>5472</v>
      </c>
      <c r="J85" s="51">
        <v>3.8</v>
      </c>
      <c r="K85" s="52">
        <v>4.4000000000000004</v>
      </c>
      <c r="L85" s="52">
        <f t="shared" si="5"/>
        <v>35.200000000000003</v>
      </c>
    </row>
    <row r="86" spans="2:14" s="18" customFormat="1" ht="45" x14ac:dyDescent="0.2">
      <c r="B86" s="78">
        <v>56</v>
      </c>
      <c r="C86" s="63" t="s">
        <v>117</v>
      </c>
      <c r="D86" s="59" t="s">
        <v>118</v>
      </c>
      <c r="E86" s="41">
        <v>0.5</v>
      </c>
      <c r="F86" s="38" t="s">
        <v>119</v>
      </c>
      <c r="G86" s="38">
        <v>1</v>
      </c>
      <c r="H86" s="41">
        <v>40267</v>
      </c>
      <c r="I86" s="41">
        <f t="shared" si="4"/>
        <v>20133.5</v>
      </c>
      <c r="J86" s="51">
        <v>3.5</v>
      </c>
      <c r="K86" s="52">
        <v>252.1</v>
      </c>
      <c r="L86" s="52">
        <f t="shared" si="5"/>
        <v>126.05</v>
      </c>
    </row>
    <row r="87" spans="2:14" s="18" customFormat="1" ht="45" x14ac:dyDescent="0.2">
      <c r="B87" s="78">
        <v>57</v>
      </c>
      <c r="C87" s="63" t="s">
        <v>120</v>
      </c>
      <c r="D87" s="59" t="s">
        <v>121</v>
      </c>
      <c r="E87" s="41">
        <v>1</v>
      </c>
      <c r="F87" s="38" t="s">
        <v>122</v>
      </c>
      <c r="G87" s="38">
        <v>1</v>
      </c>
      <c r="H87" s="41">
        <v>198830</v>
      </c>
      <c r="I87" s="41">
        <f t="shared" si="4"/>
        <v>198830</v>
      </c>
      <c r="J87" s="51">
        <v>5.5</v>
      </c>
      <c r="K87" s="52">
        <v>947.3</v>
      </c>
      <c r="L87" s="52">
        <f t="shared" si="5"/>
        <v>947.3</v>
      </c>
    </row>
    <row r="88" spans="2:14" s="28" customFormat="1" x14ac:dyDescent="0.2">
      <c r="B88" s="53"/>
      <c r="C88" s="66"/>
      <c r="D88" s="67" t="s">
        <v>123</v>
      </c>
      <c r="E88" s="68"/>
      <c r="H88" s="68"/>
      <c r="I88" s="68">
        <f>SUM(I69:I87)</f>
        <v>594860</v>
      </c>
      <c r="J88" s="69"/>
      <c r="K88" s="70"/>
      <c r="L88" s="70">
        <f>SUM(L69:L87)</f>
        <v>3423.6499999999996</v>
      </c>
    </row>
    <row r="89" spans="2:14" s="53" customFormat="1" ht="30" x14ac:dyDescent="0.2">
      <c r="C89" s="64"/>
      <c r="D89" s="60" t="s">
        <v>128</v>
      </c>
      <c r="E89" s="54" t="s">
        <v>16</v>
      </c>
      <c r="F89" s="53">
        <v>1</v>
      </c>
      <c r="H89" s="54"/>
      <c r="I89" s="54"/>
      <c r="J89" s="55"/>
      <c r="K89" s="56"/>
      <c r="L89" s="56"/>
    </row>
    <row r="90" spans="2:14" s="53" customFormat="1" x14ac:dyDescent="0.2">
      <c r="B90" s="28"/>
      <c r="C90" s="64"/>
      <c r="D90" s="60" t="s">
        <v>124</v>
      </c>
      <c r="E90" s="54" t="s">
        <v>16</v>
      </c>
      <c r="F90" s="53">
        <v>1</v>
      </c>
      <c r="H90" s="54"/>
      <c r="I90" s="54">
        <f>I88*F89*F90</f>
        <v>594860</v>
      </c>
      <c r="J90" s="55"/>
      <c r="K90" s="56"/>
      <c r="L90" s="56"/>
    </row>
    <row r="91" spans="2:14" s="53" customFormat="1" ht="15" x14ac:dyDescent="0.2">
      <c r="C91" s="64"/>
      <c r="D91" s="60"/>
      <c r="E91" s="54"/>
      <c r="H91" s="54"/>
      <c r="I91" s="54"/>
      <c r="J91" s="55"/>
      <c r="K91" s="56"/>
      <c r="L91" s="56"/>
    </row>
    <row r="92" spans="2:14" s="53" customFormat="1" ht="15" x14ac:dyDescent="0.2">
      <c r="C92" s="64"/>
      <c r="D92" s="60" t="s">
        <v>123</v>
      </c>
      <c r="E92" s="54"/>
      <c r="H92" s="54"/>
      <c r="I92" s="54">
        <f>I90</f>
        <v>594860</v>
      </c>
      <c r="J92" s="55"/>
      <c r="K92" s="56"/>
      <c r="L92" s="56"/>
    </row>
    <row r="93" spans="2:14" s="53" customFormat="1" ht="15" x14ac:dyDescent="0.2">
      <c r="C93" s="64"/>
      <c r="D93" s="60"/>
      <c r="E93" s="54"/>
      <c r="H93" s="54"/>
      <c r="I93" s="54"/>
      <c r="J93" s="55"/>
      <c r="K93" s="56"/>
      <c r="L93" s="56"/>
    </row>
    <row r="94" spans="2:14" s="18" customFormat="1" x14ac:dyDescent="0.2">
      <c r="B94" s="53"/>
      <c r="C94" s="64"/>
      <c r="D94" s="67" t="s">
        <v>129</v>
      </c>
      <c r="E94" s="54"/>
      <c r="F94" s="53"/>
      <c r="G94" s="53"/>
      <c r="H94" s="54"/>
      <c r="I94" s="54"/>
      <c r="J94" s="55"/>
      <c r="K94" s="56"/>
      <c r="L94" s="56"/>
    </row>
    <row r="95" spans="2:14" s="18" customFormat="1" ht="16.5" thickBot="1" x14ac:dyDescent="0.25">
      <c r="B95" s="53"/>
      <c r="C95" s="64"/>
      <c r="D95" s="60"/>
      <c r="E95" s="54"/>
      <c r="F95" s="53"/>
      <c r="G95" s="53"/>
      <c r="H95" s="54"/>
      <c r="I95" s="54"/>
      <c r="J95" s="55"/>
      <c r="K95" s="56"/>
      <c r="L95" s="56"/>
    </row>
    <row r="96" spans="2:14" ht="16.5" thickBot="1" x14ac:dyDescent="0.25">
      <c r="B96" s="224" t="s">
        <v>0</v>
      </c>
      <c r="C96" s="226" t="s">
        <v>5</v>
      </c>
      <c r="D96" s="228" t="s">
        <v>1</v>
      </c>
      <c r="E96" s="230" t="s">
        <v>2</v>
      </c>
      <c r="F96" s="232" t="s">
        <v>3</v>
      </c>
      <c r="G96" s="232" t="s">
        <v>4</v>
      </c>
      <c r="H96" s="209" t="s">
        <v>11</v>
      </c>
      <c r="I96" s="223"/>
      <c r="J96" s="232" t="s">
        <v>12</v>
      </c>
      <c r="K96" s="209" t="s">
        <v>13</v>
      </c>
      <c r="L96" s="210"/>
    </row>
    <row r="97" spans="2:14" s="17" customFormat="1" thickBot="1" x14ac:dyDescent="0.25">
      <c r="B97" s="225"/>
      <c r="C97" s="227"/>
      <c r="D97" s="229"/>
      <c r="E97" s="231"/>
      <c r="F97" s="233"/>
      <c r="G97" s="233"/>
      <c r="H97" s="14" t="s">
        <v>9</v>
      </c>
      <c r="I97" s="15" t="s">
        <v>10</v>
      </c>
      <c r="J97" s="233"/>
      <c r="K97" s="14" t="s">
        <v>9</v>
      </c>
      <c r="L97" s="15" t="s">
        <v>10</v>
      </c>
      <c r="M97" s="16"/>
    </row>
    <row r="98" spans="2:14" s="18" customFormat="1" ht="16.5" thickBot="1" x14ac:dyDescent="0.25">
      <c r="B98" s="145">
        <v>1</v>
      </c>
      <c r="C98" s="142">
        <v>2</v>
      </c>
      <c r="D98" s="23">
        <v>3</v>
      </c>
      <c r="E98" s="23">
        <v>4</v>
      </c>
      <c r="F98" s="23">
        <v>5</v>
      </c>
      <c r="G98" s="23">
        <v>6</v>
      </c>
      <c r="H98" s="23">
        <v>7</v>
      </c>
      <c r="I98" s="23">
        <v>8</v>
      </c>
      <c r="J98" s="23">
        <v>9</v>
      </c>
      <c r="K98" s="23">
        <v>10</v>
      </c>
      <c r="L98" s="23">
        <v>11</v>
      </c>
    </row>
    <row r="99" spans="2:14" s="18" customFormat="1" ht="144.75" customHeight="1" x14ac:dyDescent="0.2">
      <c r="B99" s="193">
        <v>1</v>
      </c>
      <c r="C99" s="194"/>
      <c r="D99" s="192" t="s">
        <v>224</v>
      </c>
      <c r="E99" s="195">
        <v>1</v>
      </c>
      <c r="F99" s="196"/>
      <c r="G99" s="196"/>
      <c r="H99" s="195"/>
      <c r="I99" s="195"/>
      <c r="J99" s="176">
        <v>0</v>
      </c>
      <c r="K99" s="177">
        <v>0</v>
      </c>
      <c r="L99" s="177">
        <v>0</v>
      </c>
      <c r="N99" s="203"/>
    </row>
    <row r="100" spans="2:14" s="18" customFormat="1" ht="48.75" customHeight="1" x14ac:dyDescent="0.2">
      <c r="B100" s="133">
        <v>2</v>
      </c>
      <c r="C100" s="134"/>
      <c r="D100" s="178" t="s">
        <v>247</v>
      </c>
      <c r="E100" s="179">
        <v>1</v>
      </c>
      <c r="F100" s="180" t="s">
        <v>248</v>
      </c>
      <c r="G100" s="180"/>
      <c r="H100" s="179">
        <v>0</v>
      </c>
      <c r="I100" s="179">
        <v>0</v>
      </c>
      <c r="J100" s="181">
        <v>0</v>
      </c>
      <c r="K100" s="182">
        <v>0</v>
      </c>
      <c r="L100" s="182">
        <v>0</v>
      </c>
      <c r="N100" s="204"/>
    </row>
    <row r="101" spans="2:14" s="28" customFormat="1" x14ac:dyDescent="0.2">
      <c r="B101" s="53"/>
      <c r="C101" s="66"/>
      <c r="D101" s="67" t="s">
        <v>258</v>
      </c>
      <c r="E101" s="68"/>
      <c r="H101" s="68"/>
      <c r="I101" s="68">
        <f>SUM(I99:I100)</f>
        <v>0</v>
      </c>
      <c r="J101" s="69"/>
      <c r="K101" s="70"/>
      <c r="L101" s="70">
        <f>L64+L88</f>
        <v>12130.369999999997</v>
      </c>
    </row>
    <row r="102" spans="2:14" s="18" customFormat="1" x14ac:dyDescent="0.2">
      <c r="B102" s="53"/>
      <c r="C102" s="64"/>
      <c r="D102" s="60"/>
      <c r="E102" s="54"/>
      <c r="F102" s="53"/>
      <c r="G102" s="53"/>
      <c r="H102" s="54"/>
      <c r="I102" s="54"/>
      <c r="J102" s="55"/>
      <c r="K102" s="56"/>
      <c r="L102" s="56"/>
    </row>
    <row r="103" spans="2:14" s="28" customFormat="1" x14ac:dyDescent="0.2">
      <c r="C103" s="66"/>
      <c r="D103" s="67" t="s">
        <v>125</v>
      </c>
      <c r="E103" s="68"/>
      <c r="H103" s="68"/>
      <c r="I103" s="68">
        <f>I67+I92+I101</f>
        <v>2131711</v>
      </c>
      <c r="J103" s="69"/>
      <c r="K103" s="70"/>
      <c r="L103" s="70"/>
    </row>
    <row r="104" spans="2:14" s="28" customFormat="1" x14ac:dyDescent="0.2">
      <c r="C104" s="66"/>
      <c r="D104" s="67"/>
      <c r="E104" s="68"/>
      <c r="H104" s="68"/>
      <c r="I104" s="68"/>
      <c r="J104" s="69"/>
      <c r="K104" s="70"/>
      <c r="L104" s="70"/>
    </row>
    <row r="105" spans="2:14" s="28" customFormat="1" x14ac:dyDescent="0.2">
      <c r="C105" s="66"/>
      <c r="D105" s="67"/>
      <c r="E105" s="68"/>
      <c r="H105" s="68"/>
      <c r="I105" s="68"/>
      <c r="J105" s="69"/>
      <c r="K105" s="70"/>
      <c r="L105" s="70"/>
    </row>
    <row r="106" spans="2:14" s="28" customFormat="1" x14ac:dyDescent="0.2">
      <c r="C106" s="66"/>
      <c r="D106" s="67" t="s">
        <v>226</v>
      </c>
      <c r="E106" s="68"/>
      <c r="H106" s="68"/>
      <c r="I106" s="68">
        <v>0</v>
      </c>
      <c r="J106" s="69"/>
      <c r="K106" s="70"/>
      <c r="L106" s="70"/>
    </row>
    <row r="107" spans="2:14" s="28" customFormat="1" x14ac:dyDescent="0.2">
      <c r="C107" s="66"/>
      <c r="D107" s="67"/>
      <c r="E107" s="68"/>
      <c r="H107" s="68"/>
      <c r="I107" s="68"/>
      <c r="J107" s="69"/>
      <c r="K107" s="70"/>
      <c r="L107" s="70"/>
    </row>
    <row r="108" spans="2:14" s="28" customFormat="1" x14ac:dyDescent="0.2">
      <c r="C108" s="66"/>
      <c r="D108" s="67" t="s">
        <v>227</v>
      </c>
      <c r="E108" s="68"/>
      <c r="H108" s="68"/>
      <c r="I108" s="68"/>
      <c r="J108" s="69"/>
      <c r="K108" s="70"/>
      <c r="L108" s="70"/>
    </row>
    <row r="109" spans="2:14" s="28" customFormat="1" ht="16.5" thickBot="1" x14ac:dyDescent="0.25">
      <c r="B109" s="237" t="s">
        <v>0</v>
      </c>
      <c r="C109" s="239" t="s">
        <v>5</v>
      </c>
      <c r="D109" s="241" t="s">
        <v>1</v>
      </c>
      <c r="E109" s="243" t="s">
        <v>2</v>
      </c>
      <c r="F109" s="239" t="s">
        <v>3</v>
      </c>
      <c r="G109" s="214" t="s">
        <v>4</v>
      </c>
      <c r="H109" s="216" t="s">
        <v>11</v>
      </c>
      <c r="I109" s="217"/>
      <c r="J109" s="69"/>
      <c r="K109" s="70"/>
      <c r="L109" s="70"/>
    </row>
    <row r="110" spans="2:14" s="28" customFormat="1" x14ac:dyDescent="0.2">
      <c r="B110" s="238"/>
      <c r="C110" s="240"/>
      <c r="D110" s="242"/>
      <c r="E110" s="244"/>
      <c r="F110" s="240"/>
      <c r="G110" s="215"/>
      <c r="H110" s="147" t="s">
        <v>9</v>
      </c>
      <c r="I110" s="148" t="s">
        <v>10</v>
      </c>
      <c r="J110" s="69"/>
      <c r="K110" s="70"/>
      <c r="L110" s="70"/>
    </row>
    <row r="111" spans="2:14" s="28" customFormat="1" x14ac:dyDescent="0.2">
      <c r="B111" s="149">
        <v>1</v>
      </c>
      <c r="C111" s="150"/>
      <c r="D111" s="151" t="s">
        <v>227</v>
      </c>
      <c r="E111" s="152"/>
      <c r="F111" s="99" t="s">
        <v>241</v>
      </c>
      <c r="G111" s="149">
        <v>65</v>
      </c>
      <c r="H111" s="153"/>
      <c r="I111" s="154"/>
      <c r="J111" s="69"/>
      <c r="K111" s="70"/>
      <c r="L111" s="70"/>
    </row>
    <row r="112" spans="2:14" s="28" customFormat="1" x14ac:dyDescent="0.2">
      <c r="B112" s="149">
        <v>2</v>
      </c>
      <c r="C112" s="150"/>
      <c r="D112" s="151" t="s">
        <v>228</v>
      </c>
      <c r="E112" s="152"/>
      <c r="F112" s="99"/>
      <c r="G112" s="149"/>
      <c r="H112" s="153"/>
      <c r="I112" s="154"/>
      <c r="J112" s="69"/>
      <c r="K112" s="70"/>
      <c r="L112" s="70"/>
    </row>
    <row r="113" spans="1:13" s="28" customFormat="1" x14ac:dyDescent="0.2">
      <c r="B113" s="149">
        <v>3</v>
      </c>
      <c r="C113" s="150"/>
      <c r="D113" s="151" t="s">
        <v>229</v>
      </c>
      <c r="E113" s="152"/>
      <c r="F113" s="99"/>
      <c r="G113" s="149"/>
      <c r="H113" s="153"/>
      <c r="I113" s="154"/>
      <c r="J113" s="69"/>
      <c r="K113" s="70"/>
      <c r="L113" s="70"/>
    </row>
    <row r="114" spans="1:13" s="28" customFormat="1" x14ac:dyDescent="0.2">
      <c r="B114" s="13"/>
      <c r="C114" s="49"/>
      <c r="D114" s="146" t="s">
        <v>230</v>
      </c>
      <c r="E114" s="19"/>
      <c r="F114" s="20"/>
      <c r="G114" s="13"/>
      <c r="H114" s="43"/>
      <c r="I114" s="42">
        <v>0</v>
      </c>
      <c r="J114" s="69"/>
      <c r="K114" s="70"/>
      <c r="L114" s="70"/>
    </row>
    <row r="115" spans="1:13" s="28" customFormat="1" x14ac:dyDescent="0.2">
      <c r="C115" s="66"/>
      <c r="D115" s="67"/>
      <c r="E115" s="68"/>
      <c r="H115" s="68"/>
      <c r="I115" s="68"/>
      <c r="J115" s="69"/>
      <c r="K115" s="70"/>
      <c r="L115" s="70"/>
    </row>
    <row r="116" spans="1:13" s="28" customFormat="1" x14ac:dyDescent="0.2">
      <c r="C116" s="205" t="s">
        <v>249</v>
      </c>
      <c r="D116" s="206"/>
      <c r="E116" s="68"/>
      <c r="H116" s="68"/>
      <c r="I116" s="68">
        <v>0</v>
      </c>
      <c r="J116" s="69"/>
      <c r="K116" s="70"/>
      <c r="L116" s="70"/>
    </row>
    <row r="117" spans="1:13" s="28" customFormat="1" x14ac:dyDescent="0.2">
      <c r="C117" s="66"/>
      <c r="D117" s="165"/>
      <c r="E117" s="68"/>
      <c r="H117" s="68"/>
      <c r="I117" s="68"/>
      <c r="J117" s="69"/>
      <c r="K117" s="70"/>
      <c r="L117" s="70"/>
    </row>
    <row r="118" spans="1:13" s="28" customFormat="1" x14ac:dyDescent="0.2">
      <c r="C118" s="66"/>
      <c r="D118" s="165"/>
      <c r="E118" s="68"/>
      <c r="H118" s="68"/>
      <c r="I118" s="68"/>
      <c r="J118" s="69"/>
      <c r="K118" s="70"/>
      <c r="L118" s="70"/>
    </row>
    <row r="119" spans="1:13" s="17" customFormat="1" ht="15.75" customHeight="1" thickBot="1" x14ac:dyDescent="0.25">
      <c r="A119" s="28"/>
      <c r="B119" s="53"/>
      <c r="C119" s="50"/>
      <c r="D119" s="62" t="s">
        <v>131</v>
      </c>
      <c r="E119" s="29"/>
      <c r="F119" s="30"/>
      <c r="G119" s="30"/>
      <c r="H119" s="31"/>
      <c r="I119" s="46"/>
      <c r="J119" s="7"/>
      <c r="K119" s="7"/>
      <c r="L119" s="7"/>
    </row>
    <row r="120" spans="1:13" s="17" customFormat="1" ht="30.75" thickBot="1" x14ac:dyDescent="0.25">
      <c r="B120" s="141" t="s">
        <v>0</v>
      </c>
      <c r="C120" s="48" t="s">
        <v>8</v>
      </c>
      <c r="D120" s="61" t="s">
        <v>18</v>
      </c>
      <c r="E120" s="25"/>
      <c r="F120" s="24" t="s">
        <v>3</v>
      </c>
      <c r="G120" s="24" t="s">
        <v>4</v>
      </c>
      <c r="H120" s="14" t="s">
        <v>6</v>
      </c>
      <c r="I120" s="15" t="s">
        <v>7</v>
      </c>
      <c r="J120" s="7"/>
      <c r="K120" s="7"/>
      <c r="L120" s="7"/>
    </row>
    <row r="121" spans="1:13" s="17" customFormat="1" ht="15" x14ac:dyDescent="0.2">
      <c r="B121" s="145">
        <v>1</v>
      </c>
      <c r="C121" s="65"/>
      <c r="D121" s="59"/>
      <c r="E121" s="40"/>
      <c r="F121" s="39"/>
      <c r="G121" s="39"/>
      <c r="H121" s="45"/>
      <c r="I121" s="45"/>
      <c r="J121" s="7"/>
      <c r="K121" s="7"/>
      <c r="L121" s="7"/>
    </row>
    <row r="122" spans="1:13" s="17" customFormat="1" x14ac:dyDescent="0.2">
      <c r="B122" s="143"/>
      <c r="C122" s="49"/>
      <c r="D122" s="1"/>
      <c r="E122" s="19"/>
      <c r="F122" s="20"/>
      <c r="G122" s="13"/>
      <c r="H122" s="43"/>
      <c r="I122" s="42">
        <v>0</v>
      </c>
      <c r="J122" s="21"/>
      <c r="K122" s="7"/>
      <c r="L122" s="7"/>
    </row>
    <row r="123" spans="1:13" ht="15" customHeight="1" x14ac:dyDescent="0.2">
      <c r="B123" s="13"/>
      <c r="H123" s="47"/>
      <c r="I123" s="42"/>
    </row>
    <row r="124" spans="1:13" ht="15" customHeight="1" x14ac:dyDescent="0.2">
      <c r="B124" s="13"/>
      <c r="C124" s="50"/>
      <c r="D124" s="62" t="s">
        <v>17</v>
      </c>
      <c r="E124" s="29"/>
      <c r="F124" s="30"/>
      <c r="G124" s="30"/>
      <c r="H124" s="31"/>
      <c r="I124" s="46"/>
    </row>
    <row r="125" spans="1:13" ht="15" customHeight="1" thickBot="1" x14ac:dyDescent="0.25">
      <c r="C125" s="50"/>
      <c r="D125" s="62"/>
      <c r="E125" s="29"/>
      <c r="F125" s="30"/>
      <c r="G125" s="30"/>
      <c r="H125" s="31"/>
      <c r="I125" s="46"/>
    </row>
    <row r="126" spans="1:13" ht="30" x14ac:dyDescent="0.2">
      <c r="B126" s="141" t="s">
        <v>0</v>
      </c>
      <c r="C126" s="94" t="s">
        <v>8</v>
      </c>
      <c r="D126" s="95" t="s">
        <v>18</v>
      </c>
      <c r="E126" s="96"/>
      <c r="F126" s="71" t="s">
        <v>3</v>
      </c>
      <c r="G126" s="71" t="s">
        <v>4</v>
      </c>
      <c r="H126" s="72" t="s">
        <v>6</v>
      </c>
      <c r="I126" s="97" t="s">
        <v>7</v>
      </c>
      <c r="J126" s="1"/>
      <c r="K126" s="22"/>
      <c r="M126" s="7"/>
    </row>
    <row r="127" spans="1:13" ht="16.5" x14ac:dyDescent="0.2">
      <c r="B127" s="78">
        <v>1</v>
      </c>
      <c r="C127" s="98"/>
      <c r="D127" s="88" t="s">
        <v>132</v>
      </c>
      <c r="E127" s="89" t="s">
        <v>133</v>
      </c>
      <c r="F127" s="89" t="s">
        <v>134</v>
      </c>
      <c r="G127" s="89">
        <v>25</v>
      </c>
      <c r="H127" s="166"/>
      <c r="I127" s="167">
        <f>G127*H127</f>
        <v>0</v>
      </c>
      <c r="J127" s="1"/>
      <c r="K127" s="22"/>
      <c r="M127" s="7"/>
    </row>
    <row r="128" spans="1:13" ht="16.5" x14ac:dyDescent="0.2">
      <c r="B128" s="138">
        <v>2</v>
      </c>
      <c r="C128" s="101"/>
      <c r="D128" s="88" t="s">
        <v>135</v>
      </c>
      <c r="E128" s="89" t="s">
        <v>136</v>
      </c>
      <c r="F128" s="89" t="s">
        <v>134</v>
      </c>
      <c r="G128" s="89">
        <v>25</v>
      </c>
      <c r="H128" s="166"/>
      <c r="I128" s="167">
        <f t="shared" ref="I128:I167" si="6">G128*H128</f>
        <v>0</v>
      </c>
      <c r="J128" s="34"/>
      <c r="K128" s="35"/>
      <c r="M128" s="7"/>
    </row>
    <row r="129" spans="2:9" ht="16.5" x14ac:dyDescent="0.2">
      <c r="B129" s="78">
        <v>3</v>
      </c>
      <c r="C129" s="100"/>
      <c r="D129" s="168" t="s">
        <v>250</v>
      </c>
      <c r="E129" s="89" t="s">
        <v>251</v>
      </c>
      <c r="F129" s="89" t="s">
        <v>134</v>
      </c>
      <c r="G129" s="89">
        <v>60</v>
      </c>
      <c r="H129" s="166"/>
      <c r="I129" s="167">
        <f t="shared" si="6"/>
        <v>0</v>
      </c>
    </row>
    <row r="130" spans="2:9" ht="16.5" x14ac:dyDescent="0.2">
      <c r="B130" s="138">
        <v>4</v>
      </c>
      <c r="C130" s="100"/>
      <c r="D130" s="88" t="s">
        <v>137</v>
      </c>
      <c r="E130" s="89" t="s">
        <v>138</v>
      </c>
      <c r="F130" s="89" t="s">
        <v>134</v>
      </c>
      <c r="G130" s="89">
        <v>20</v>
      </c>
      <c r="H130" s="166"/>
      <c r="I130" s="167">
        <f t="shared" si="6"/>
        <v>0</v>
      </c>
    </row>
    <row r="131" spans="2:9" ht="16.5" x14ac:dyDescent="0.2">
      <c r="B131" s="78">
        <v>5</v>
      </c>
      <c r="C131" s="100"/>
      <c r="D131" s="168" t="s">
        <v>252</v>
      </c>
      <c r="E131" s="169" t="s">
        <v>253</v>
      </c>
      <c r="F131" s="89" t="s">
        <v>134</v>
      </c>
      <c r="G131" s="89">
        <v>60</v>
      </c>
      <c r="H131" s="166"/>
      <c r="I131" s="167">
        <f t="shared" si="6"/>
        <v>0</v>
      </c>
    </row>
    <row r="132" spans="2:9" ht="16.5" x14ac:dyDescent="0.2">
      <c r="B132" s="138">
        <v>6</v>
      </c>
      <c r="C132" s="100"/>
      <c r="D132" s="88" t="s">
        <v>139</v>
      </c>
      <c r="E132" s="89" t="s">
        <v>140</v>
      </c>
      <c r="F132" s="89" t="s">
        <v>134</v>
      </c>
      <c r="G132" s="89">
        <v>30</v>
      </c>
      <c r="H132" s="166"/>
      <c r="I132" s="167">
        <f t="shared" si="6"/>
        <v>0</v>
      </c>
    </row>
    <row r="133" spans="2:9" ht="16.5" x14ac:dyDescent="0.2">
      <c r="B133" s="78">
        <v>7</v>
      </c>
      <c r="C133" s="100"/>
      <c r="D133" s="170" t="s">
        <v>254</v>
      </c>
      <c r="E133" s="169" t="s">
        <v>141</v>
      </c>
      <c r="F133" s="89" t="s">
        <v>134</v>
      </c>
      <c r="G133" s="89">
        <v>32</v>
      </c>
      <c r="H133" s="171"/>
      <c r="I133" s="167">
        <f t="shared" si="6"/>
        <v>0</v>
      </c>
    </row>
    <row r="134" spans="2:9" ht="16.5" x14ac:dyDescent="0.2">
      <c r="B134" s="138">
        <v>8</v>
      </c>
      <c r="C134" s="100"/>
      <c r="D134" s="170" t="s">
        <v>255</v>
      </c>
      <c r="E134" s="169" t="s">
        <v>256</v>
      </c>
      <c r="F134" s="89" t="s">
        <v>134</v>
      </c>
      <c r="G134" s="89">
        <v>100</v>
      </c>
      <c r="H134" s="171"/>
      <c r="I134" s="167">
        <f t="shared" si="6"/>
        <v>0</v>
      </c>
    </row>
    <row r="135" spans="2:9" ht="16.5" x14ac:dyDescent="0.2">
      <c r="B135" s="78">
        <v>9</v>
      </c>
      <c r="C135" s="100"/>
      <c r="D135" s="88" t="s">
        <v>142</v>
      </c>
      <c r="E135" s="88" t="s">
        <v>143</v>
      </c>
      <c r="F135" s="89" t="s">
        <v>144</v>
      </c>
      <c r="G135" s="89">
        <v>20</v>
      </c>
      <c r="H135" s="171"/>
      <c r="I135" s="167">
        <f t="shared" si="6"/>
        <v>0</v>
      </c>
    </row>
    <row r="136" spans="2:9" ht="16.5" x14ac:dyDescent="0.2">
      <c r="B136" s="138">
        <v>10</v>
      </c>
      <c r="C136" s="100"/>
      <c r="D136" s="88" t="s">
        <v>145</v>
      </c>
      <c r="E136" s="88" t="s">
        <v>146</v>
      </c>
      <c r="F136" s="89" t="s">
        <v>147</v>
      </c>
      <c r="G136" s="89">
        <v>2</v>
      </c>
      <c r="H136" s="166"/>
      <c r="I136" s="167">
        <f t="shared" si="6"/>
        <v>0</v>
      </c>
    </row>
    <row r="137" spans="2:9" ht="16.5" x14ac:dyDescent="0.2">
      <c r="B137" s="78">
        <v>11</v>
      </c>
      <c r="C137" s="100"/>
      <c r="D137" s="88" t="s">
        <v>148</v>
      </c>
      <c r="E137" s="89" t="s">
        <v>149</v>
      </c>
      <c r="F137" s="89" t="s">
        <v>150</v>
      </c>
      <c r="G137" s="89">
        <v>20</v>
      </c>
      <c r="H137" s="171"/>
      <c r="I137" s="167">
        <f t="shared" si="6"/>
        <v>0</v>
      </c>
    </row>
    <row r="138" spans="2:9" ht="16.5" x14ac:dyDescent="0.2">
      <c r="B138" s="138">
        <v>12</v>
      </c>
      <c r="C138" s="100"/>
      <c r="D138" s="88" t="s">
        <v>151</v>
      </c>
      <c r="E138" s="89" t="s">
        <v>149</v>
      </c>
      <c r="F138" s="89" t="s">
        <v>150</v>
      </c>
      <c r="G138" s="89">
        <v>10</v>
      </c>
      <c r="H138" s="171"/>
      <c r="I138" s="167">
        <f t="shared" si="6"/>
        <v>0</v>
      </c>
    </row>
    <row r="139" spans="2:9" ht="31.5" x14ac:dyDescent="0.2">
      <c r="B139" s="78">
        <v>13</v>
      </c>
      <c r="C139" s="100"/>
      <c r="D139" s="88" t="s">
        <v>152</v>
      </c>
      <c r="E139" s="88" t="s">
        <v>153</v>
      </c>
      <c r="F139" s="89" t="s">
        <v>154</v>
      </c>
      <c r="G139" s="89">
        <v>10</v>
      </c>
      <c r="H139" s="171"/>
      <c r="I139" s="167">
        <f t="shared" si="6"/>
        <v>0</v>
      </c>
    </row>
    <row r="140" spans="2:9" ht="16.5" x14ac:dyDescent="0.2">
      <c r="B140" s="138">
        <v>14</v>
      </c>
      <c r="C140" s="100"/>
      <c r="D140" s="88" t="s">
        <v>155</v>
      </c>
      <c r="E140" s="89" t="s">
        <v>149</v>
      </c>
      <c r="F140" s="89" t="s">
        <v>150</v>
      </c>
      <c r="G140" s="89">
        <v>5.6</v>
      </c>
      <c r="H140" s="171"/>
      <c r="I140" s="167">
        <f t="shared" si="6"/>
        <v>0</v>
      </c>
    </row>
    <row r="141" spans="2:9" ht="16.5" x14ac:dyDescent="0.2">
      <c r="B141" s="78">
        <v>15</v>
      </c>
      <c r="C141" s="100"/>
      <c r="D141" s="88" t="s">
        <v>156</v>
      </c>
      <c r="E141" s="88" t="s">
        <v>157</v>
      </c>
      <c r="F141" s="89" t="s">
        <v>150</v>
      </c>
      <c r="G141" s="89">
        <v>14.4</v>
      </c>
      <c r="H141" s="171"/>
      <c r="I141" s="167">
        <f t="shared" si="6"/>
        <v>0</v>
      </c>
    </row>
    <row r="142" spans="2:9" ht="16.5" x14ac:dyDescent="0.2">
      <c r="B142" s="138">
        <v>16</v>
      </c>
      <c r="C142" s="100"/>
      <c r="D142" s="88" t="s">
        <v>158</v>
      </c>
      <c r="E142" s="88" t="s">
        <v>159</v>
      </c>
      <c r="F142" s="89" t="s">
        <v>150</v>
      </c>
      <c r="G142" s="89">
        <v>20</v>
      </c>
      <c r="H142" s="171"/>
      <c r="I142" s="167">
        <f t="shared" si="6"/>
        <v>0</v>
      </c>
    </row>
    <row r="143" spans="2:9" ht="16.5" x14ac:dyDescent="0.2">
      <c r="B143" s="78">
        <v>17</v>
      </c>
      <c r="C143" s="100"/>
      <c r="D143" s="88" t="s">
        <v>160</v>
      </c>
      <c r="E143" s="89" t="s">
        <v>161</v>
      </c>
      <c r="F143" s="89" t="s">
        <v>150</v>
      </c>
      <c r="G143" s="89">
        <v>35</v>
      </c>
      <c r="H143" s="171"/>
      <c r="I143" s="167">
        <f t="shared" si="6"/>
        <v>0</v>
      </c>
    </row>
    <row r="144" spans="2:9" ht="31.5" x14ac:dyDescent="0.2">
      <c r="B144" s="138">
        <v>18</v>
      </c>
      <c r="C144" s="100"/>
      <c r="D144" s="88" t="s">
        <v>162</v>
      </c>
      <c r="E144" s="88" t="s">
        <v>163</v>
      </c>
      <c r="F144" s="89" t="s">
        <v>164</v>
      </c>
      <c r="G144" s="89">
        <v>8000</v>
      </c>
      <c r="H144" s="171"/>
      <c r="I144" s="167">
        <f t="shared" si="6"/>
        <v>0</v>
      </c>
    </row>
    <row r="145" spans="2:9" ht="16.5" x14ac:dyDescent="0.2">
      <c r="B145" s="78">
        <v>19</v>
      </c>
      <c r="C145" s="100"/>
      <c r="D145" s="88" t="s">
        <v>165</v>
      </c>
      <c r="E145" s="88" t="s">
        <v>166</v>
      </c>
      <c r="F145" s="89" t="s">
        <v>150</v>
      </c>
      <c r="G145" s="89">
        <v>1</v>
      </c>
      <c r="H145" s="171"/>
      <c r="I145" s="167">
        <f t="shared" si="6"/>
        <v>0</v>
      </c>
    </row>
    <row r="146" spans="2:9" ht="47.25" x14ac:dyDescent="0.2">
      <c r="B146" s="138">
        <v>20</v>
      </c>
      <c r="C146" s="100"/>
      <c r="D146" s="88" t="s">
        <v>167</v>
      </c>
      <c r="E146" s="88" t="s">
        <v>168</v>
      </c>
      <c r="F146" s="89" t="s">
        <v>150</v>
      </c>
      <c r="G146" s="89">
        <v>40</v>
      </c>
      <c r="H146" s="166"/>
      <c r="I146" s="167">
        <f t="shared" si="6"/>
        <v>0</v>
      </c>
    </row>
    <row r="147" spans="2:9" ht="16.5" x14ac:dyDescent="0.2">
      <c r="B147" s="78">
        <v>21</v>
      </c>
      <c r="C147" s="100"/>
      <c r="D147" s="88" t="s">
        <v>169</v>
      </c>
      <c r="E147" s="88" t="s">
        <v>170</v>
      </c>
      <c r="F147" s="89" t="s">
        <v>171</v>
      </c>
      <c r="G147" s="89">
        <v>1500</v>
      </c>
      <c r="H147" s="166"/>
      <c r="I147" s="167">
        <f t="shared" si="6"/>
        <v>0</v>
      </c>
    </row>
    <row r="148" spans="2:9" ht="16.5" x14ac:dyDescent="0.2">
      <c r="B148" s="138">
        <v>22</v>
      </c>
      <c r="C148" s="100"/>
      <c r="D148" s="88" t="s">
        <v>172</v>
      </c>
      <c r="E148" s="88" t="s">
        <v>170</v>
      </c>
      <c r="F148" s="89" t="s">
        <v>171</v>
      </c>
      <c r="G148" s="89">
        <v>4000</v>
      </c>
      <c r="H148" s="166"/>
      <c r="I148" s="167">
        <f t="shared" si="6"/>
        <v>0</v>
      </c>
    </row>
    <row r="149" spans="2:9" ht="31.5" x14ac:dyDescent="0.2">
      <c r="B149" s="78">
        <v>23</v>
      </c>
      <c r="C149" s="100"/>
      <c r="D149" s="88" t="s">
        <v>173</v>
      </c>
      <c r="E149" s="88" t="s">
        <v>174</v>
      </c>
      <c r="F149" s="89" t="s">
        <v>150</v>
      </c>
      <c r="G149" s="89">
        <v>50</v>
      </c>
      <c r="H149" s="166"/>
      <c r="I149" s="167">
        <f t="shared" si="6"/>
        <v>0</v>
      </c>
    </row>
    <row r="150" spans="2:9" ht="16.5" x14ac:dyDescent="0.2">
      <c r="B150" s="138">
        <v>24</v>
      </c>
      <c r="C150" s="100"/>
      <c r="D150" s="88" t="s">
        <v>175</v>
      </c>
      <c r="E150" s="88" t="s">
        <v>176</v>
      </c>
      <c r="F150" s="89" t="s">
        <v>150</v>
      </c>
      <c r="G150" s="89">
        <v>20</v>
      </c>
      <c r="H150" s="166"/>
      <c r="I150" s="167">
        <f t="shared" si="6"/>
        <v>0</v>
      </c>
    </row>
    <row r="151" spans="2:9" ht="31.5" x14ac:dyDescent="0.2">
      <c r="B151" s="78">
        <v>25</v>
      </c>
      <c r="C151" s="100"/>
      <c r="D151" s="88" t="s">
        <v>177</v>
      </c>
      <c r="E151" s="88"/>
      <c r="F151" s="89" t="s">
        <v>178</v>
      </c>
      <c r="G151" s="89">
        <v>1</v>
      </c>
      <c r="H151" s="171"/>
      <c r="I151" s="167">
        <f t="shared" si="6"/>
        <v>0</v>
      </c>
    </row>
    <row r="152" spans="2:9" ht="31.5" x14ac:dyDescent="0.2">
      <c r="B152" s="138">
        <v>26</v>
      </c>
      <c r="C152" s="100"/>
      <c r="D152" s="88" t="s">
        <v>179</v>
      </c>
      <c r="E152" s="88" t="s">
        <v>180</v>
      </c>
      <c r="F152" s="89" t="s">
        <v>150</v>
      </c>
      <c r="G152" s="89">
        <v>10</v>
      </c>
      <c r="H152" s="171"/>
      <c r="I152" s="167">
        <f t="shared" si="6"/>
        <v>0</v>
      </c>
    </row>
    <row r="153" spans="2:9" ht="16.5" x14ac:dyDescent="0.2">
      <c r="B153" s="78">
        <v>27</v>
      </c>
      <c r="C153" s="100"/>
      <c r="D153" s="88" t="s">
        <v>181</v>
      </c>
      <c r="E153" s="88" t="s">
        <v>170</v>
      </c>
      <c r="F153" s="89" t="s">
        <v>171</v>
      </c>
      <c r="G153" s="89">
        <v>2000</v>
      </c>
      <c r="H153" s="171"/>
      <c r="I153" s="167">
        <f t="shared" si="6"/>
        <v>0</v>
      </c>
    </row>
    <row r="154" spans="2:9" ht="31.5" x14ac:dyDescent="0.2">
      <c r="B154" s="138">
        <v>28</v>
      </c>
      <c r="C154" s="100"/>
      <c r="D154" s="88" t="s">
        <v>182</v>
      </c>
      <c r="E154" s="89" t="s">
        <v>149</v>
      </c>
      <c r="F154" s="89" t="s">
        <v>150</v>
      </c>
      <c r="G154" s="89">
        <v>0.5</v>
      </c>
      <c r="H154" s="171"/>
      <c r="I154" s="167">
        <f t="shared" si="6"/>
        <v>0</v>
      </c>
    </row>
    <row r="155" spans="2:9" ht="16.5" x14ac:dyDescent="0.2">
      <c r="B155" s="78">
        <v>29</v>
      </c>
      <c r="C155" s="100"/>
      <c r="D155" s="88" t="s">
        <v>183</v>
      </c>
      <c r="E155" s="88" t="s">
        <v>184</v>
      </c>
      <c r="F155" s="89" t="s">
        <v>150</v>
      </c>
      <c r="G155" s="89">
        <v>4</v>
      </c>
      <c r="H155" s="171"/>
      <c r="I155" s="167">
        <f t="shared" si="6"/>
        <v>0</v>
      </c>
    </row>
    <row r="156" spans="2:9" ht="16.5" x14ac:dyDescent="0.2">
      <c r="B156" s="138">
        <v>30</v>
      </c>
      <c r="C156" s="100"/>
      <c r="D156" s="88" t="s">
        <v>185</v>
      </c>
      <c r="E156" s="88" t="s">
        <v>184</v>
      </c>
      <c r="F156" s="89" t="s">
        <v>150</v>
      </c>
      <c r="G156" s="89">
        <v>2</v>
      </c>
      <c r="H156" s="171"/>
      <c r="I156" s="167">
        <f t="shared" si="6"/>
        <v>0</v>
      </c>
    </row>
    <row r="157" spans="2:9" ht="31.5" x14ac:dyDescent="0.2">
      <c r="B157" s="78">
        <v>31</v>
      </c>
      <c r="C157" s="100"/>
      <c r="D157" s="88" t="s">
        <v>186</v>
      </c>
      <c r="E157" s="88" t="s">
        <v>187</v>
      </c>
      <c r="F157" s="89" t="s">
        <v>150</v>
      </c>
      <c r="G157" s="89">
        <v>6</v>
      </c>
      <c r="H157" s="171"/>
      <c r="I157" s="167">
        <f t="shared" si="6"/>
        <v>0</v>
      </c>
    </row>
    <row r="158" spans="2:9" ht="16.5" x14ac:dyDescent="0.2">
      <c r="B158" s="138">
        <v>32</v>
      </c>
      <c r="C158" s="174"/>
      <c r="D158" s="88" t="s">
        <v>188</v>
      </c>
      <c r="E158" s="88" t="s">
        <v>189</v>
      </c>
      <c r="F158" s="89" t="s">
        <v>150</v>
      </c>
      <c r="G158" s="89">
        <v>15</v>
      </c>
      <c r="H158" s="166"/>
      <c r="I158" s="167">
        <f t="shared" si="6"/>
        <v>0</v>
      </c>
    </row>
    <row r="159" spans="2:9" ht="16.5" x14ac:dyDescent="0.2">
      <c r="B159" s="78">
        <v>33</v>
      </c>
      <c r="C159" s="174"/>
      <c r="D159" s="88" t="s">
        <v>190</v>
      </c>
      <c r="E159" s="88" t="s">
        <v>189</v>
      </c>
      <c r="F159" s="89" t="s">
        <v>150</v>
      </c>
      <c r="G159" s="89">
        <v>25</v>
      </c>
      <c r="H159" s="166"/>
      <c r="I159" s="167">
        <f t="shared" si="6"/>
        <v>0</v>
      </c>
    </row>
    <row r="160" spans="2:9" ht="16.5" x14ac:dyDescent="0.2">
      <c r="B160" s="138">
        <v>34</v>
      </c>
      <c r="C160" s="174"/>
      <c r="D160" s="88" t="s">
        <v>191</v>
      </c>
      <c r="E160" s="88" t="s">
        <v>192</v>
      </c>
      <c r="F160" s="89" t="s">
        <v>193</v>
      </c>
      <c r="G160" s="89">
        <v>40</v>
      </c>
      <c r="H160" s="171"/>
      <c r="I160" s="167">
        <f t="shared" si="6"/>
        <v>0</v>
      </c>
    </row>
    <row r="161" spans="2:10" ht="16.5" x14ac:dyDescent="0.2">
      <c r="B161" s="78">
        <v>35</v>
      </c>
      <c r="C161" s="100"/>
      <c r="D161" s="88" t="s">
        <v>194</v>
      </c>
      <c r="E161" s="89" t="s">
        <v>149</v>
      </c>
      <c r="F161" s="89" t="s">
        <v>150</v>
      </c>
      <c r="G161" s="89">
        <v>50</v>
      </c>
      <c r="H161" s="171"/>
      <c r="I161" s="167">
        <f t="shared" si="6"/>
        <v>0</v>
      </c>
    </row>
    <row r="162" spans="2:10" ht="16.5" x14ac:dyDescent="0.2">
      <c r="B162" s="138">
        <v>36</v>
      </c>
      <c r="C162" s="100"/>
      <c r="D162" s="88" t="s">
        <v>195</v>
      </c>
      <c r="E162" s="89" t="s">
        <v>149</v>
      </c>
      <c r="F162" s="90" t="s">
        <v>150</v>
      </c>
      <c r="G162" s="89">
        <v>3</v>
      </c>
      <c r="H162" s="166"/>
      <c r="I162" s="167">
        <f t="shared" si="6"/>
        <v>0</v>
      </c>
    </row>
    <row r="163" spans="2:10" ht="16.5" x14ac:dyDescent="0.2">
      <c r="B163" s="78">
        <v>37</v>
      </c>
      <c r="C163" s="100"/>
      <c r="D163" s="88" t="s">
        <v>196</v>
      </c>
      <c r="E163" s="89" t="s">
        <v>149</v>
      </c>
      <c r="F163" s="90" t="s">
        <v>154</v>
      </c>
      <c r="G163" s="89">
        <v>20</v>
      </c>
      <c r="H163" s="166"/>
      <c r="I163" s="167">
        <f t="shared" si="6"/>
        <v>0</v>
      </c>
    </row>
    <row r="164" spans="2:10" ht="31.5" x14ac:dyDescent="0.2">
      <c r="B164" s="138">
        <v>38</v>
      </c>
      <c r="C164" s="100"/>
      <c r="D164" s="88" t="s">
        <v>257</v>
      </c>
      <c r="E164" s="89" t="s">
        <v>149</v>
      </c>
      <c r="F164" s="90" t="s">
        <v>193</v>
      </c>
      <c r="G164" s="89">
        <v>5</v>
      </c>
      <c r="H164" s="166"/>
      <c r="I164" s="167">
        <f t="shared" si="6"/>
        <v>0</v>
      </c>
    </row>
    <row r="165" spans="2:10" ht="16.5" x14ac:dyDescent="0.2">
      <c r="B165" s="78">
        <v>39</v>
      </c>
      <c r="C165" s="100"/>
      <c r="D165" s="91" t="s">
        <v>197</v>
      </c>
      <c r="E165" s="89" t="s">
        <v>198</v>
      </c>
      <c r="F165" s="92" t="s">
        <v>134</v>
      </c>
      <c r="G165" s="89">
        <v>2</v>
      </c>
      <c r="H165" s="166"/>
      <c r="I165" s="167">
        <f t="shared" si="6"/>
        <v>0</v>
      </c>
    </row>
    <row r="166" spans="2:10" ht="16.5" x14ac:dyDescent="0.25">
      <c r="B166" s="138">
        <v>40</v>
      </c>
      <c r="C166" s="100"/>
      <c r="D166" s="91" t="s">
        <v>197</v>
      </c>
      <c r="E166" s="93" t="s">
        <v>199</v>
      </c>
      <c r="F166" s="92" t="s">
        <v>134</v>
      </c>
      <c r="G166" s="90">
        <v>3</v>
      </c>
      <c r="H166" s="166"/>
      <c r="I166" s="167">
        <f t="shared" si="6"/>
        <v>0</v>
      </c>
    </row>
    <row r="167" spans="2:10" ht="32.25" customHeight="1" x14ac:dyDescent="0.25">
      <c r="B167" s="138">
        <v>41</v>
      </c>
      <c r="C167" s="100"/>
      <c r="D167" s="200" t="s">
        <v>261</v>
      </c>
      <c r="E167" s="93"/>
      <c r="F167" s="92" t="s">
        <v>134</v>
      </c>
      <c r="G167" s="90">
        <v>3</v>
      </c>
      <c r="H167" s="199"/>
      <c r="I167" s="167">
        <f t="shared" si="6"/>
        <v>0</v>
      </c>
    </row>
    <row r="168" spans="2:10" x14ac:dyDescent="0.2">
      <c r="B168" s="144"/>
      <c r="D168" s="36" t="s">
        <v>213</v>
      </c>
      <c r="E168" s="172"/>
      <c r="F168" s="36"/>
      <c r="G168" s="173"/>
      <c r="H168" s="162"/>
      <c r="I168" s="32">
        <f>SUM(I127:I167)</f>
        <v>0</v>
      </c>
    </row>
    <row r="169" spans="2:10" x14ac:dyDescent="0.2">
      <c r="B169" s="53"/>
    </row>
    <row r="170" spans="2:10" x14ac:dyDescent="0.2">
      <c r="I170" s="47">
        <f>I67+I92+I101+I106+I114+I116+I122+I168</f>
        <v>2131711</v>
      </c>
      <c r="J170" s="21"/>
    </row>
    <row r="172" spans="2:10" x14ac:dyDescent="0.2">
      <c r="C172" s="201"/>
      <c r="D172" s="201"/>
      <c r="F172" s="201"/>
    </row>
    <row r="173" spans="2:10" x14ac:dyDescent="0.2">
      <c r="C173" s="201"/>
      <c r="D173" s="201"/>
      <c r="F173" s="201"/>
    </row>
    <row r="174" spans="2:10" x14ac:dyDescent="0.2">
      <c r="C174" s="201"/>
      <c r="D174" s="201"/>
      <c r="F174" s="202"/>
      <c r="G174" s="202"/>
      <c r="H174" s="202"/>
    </row>
    <row r="175" spans="2:10" x14ac:dyDescent="0.2">
      <c r="C175" s="201"/>
      <c r="D175" s="201"/>
      <c r="F175" s="201"/>
    </row>
    <row r="176" spans="2:10" x14ac:dyDescent="0.2">
      <c r="C176" s="201"/>
      <c r="D176" s="201"/>
      <c r="F176" s="202"/>
      <c r="G176" s="202"/>
      <c r="H176" s="202"/>
    </row>
    <row r="177" spans="3:8" x14ac:dyDescent="0.2">
      <c r="C177" s="201"/>
      <c r="D177" s="201"/>
      <c r="F177" s="4"/>
      <c r="H177" s="4"/>
    </row>
    <row r="178" spans="3:8" x14ac:dyDescent="0.2">
      <c r="C178" s="201"/>
      <c r="D178" s="201"/>
      <c r="F178" s="201"/>
    </row>
    <row r="179" spans="3:8" x14ac:dyDescent="0.2">
      <c r="C179" s="201"/>
      <c r="D179" s="201"/>
      <c r="F179" s="201"/>
    </row>
    <row r="180" spans="3:8" x14ac:dyDescent="0.2">
      <c r="C180" s="201"/>
      <c r="D180" s="201"/>
      <c r="F180" s="201"/>
    </row>
    <row r="182" spans="3:8" x14ac:dyDescent="0.2">
      <c r="F182" s="202"/>
      <c r="G182" s="202"/>
      <c r="H182" s="202"/>
    </row>
  </sheetData>
  <mergeCells count="39">
    <mergeCell ref="B109:B110"/>
    <mergeCell ref="C109:C110"/>
    <mergeCell ref="D109:D110"/>
    <mergeCell ref="E109:E110"/>
    <mergeCell ref="F109:F110"/>
    <mergeCell ref="B96:B97"/>
    <mergeCell ref="C96:C97"/>
    <mergeCell ref="D96:D97"/>
    <mergeCell ref="E96:E97"/>
    <mergeCell ref="J27:J28"/>
    <mergeCell ref="B27:B28"/>
    <mergeCell ref="C27:C28"/>
    <mergeCell ref="F27:F28"/>
    <mergeCell ref="F96:F97"/>
    <mergeCell ref="G96:G97"/>
    <mergeCell ref="H96:I96"/>
    <mergeCell ref="D30:I30"/>
    <mergeCell ref="J96:J97"/>
    <mergeCell ref="G27:G28"/>
    <mergeCell ref="D27:D28"/>
    <mergeCell ref="E27:E28"/>
    <mergeCell ref="B5:B6"/>
    <mergeCell ref="C5:C6"/>
    <mergeCell ref="D5:D6"/>
    <mergeCell ref="B20:L20"/>
    <mergeCell ref="K27:L27"/>
    <mergeCell ref="E25:G25"/>
    <mergeCell ref="E26:G26"/>
    <mergeCell ref="H27:I27"/>
    <mergeCell ref="F5:J5"/>
    <mergeCell ref="K96:L96"/>
    <mergeCell ref="D68:J68"/>
    <mergeCell ref="G109:G110"/>
    <mergeCell ref="H109:I109"/>
    <mergeCell ref="F182:H182"/>
    <mergeCell ref="F176:H176"/>
    <mergeCell ref="F174:H174"/>
    <mergeCell ref="N99:N100"/>
    <mergeCell ref="C116:D116"/>
  </mergeCells>
  <phoneticPr fontId="6" type="noConversion"/>
  <pageMargins left="0.78740157480314965" right="0.19685039370078741" top="0.19685039370078741" bottom="0.19685039370078741" header="0" footer="0"/>
  <pageSetup paperSize="9" scale="61" fitToHeight="0" orientation="landscape" horizontalDpi="120" verticalDpi="144" r:id="rId1"/>
  <headerFooter alignWithMargins="0">
    <oddFooter>Страница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филиала</vt:lpstr>
      <vt:lpstr>Cell29</vt:lpstr>
      <vt:lpstr>'Смета филиала'!Область_печати</vt:lpstr>
    </vt:vector>
  </TitlesOfParts>
  <Company>BGRES1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Кардапольцев Евгений Александрович</dc:creator>
  <cp:lastModifiedBy>Солдатова Ирина Николаевна</cp:lastModifiedBy>
  <cp:lastPrinted>2019-02-08T07:08:31Z</cp:lastPrinted>
  <dcterms:created xsi:type="dcterms:W3CDTF">2004-03-19T17:51:24Z</dcterms:created>
  <dcterms:modified xsi:type="dcterms:W3CDTF">2019-03-06T13:26:45Z</dcterms:modified>
</cp:coreProperties>
</file>